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hartsheets/sheet1.xml" ContentType="application/vnd.openxmlformats-officedocument.spreadsheetml.chart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011"/>
  <workbookPr/>
  <mc:AlternateContent xmlns:mc="http://schemas.openxmlformats.org/markup-compatibility/2006">
    <mc:Choice Requires="x15">
      <x15ac:absPath xmlns:x15ac="http://schemas.microsoft.com/office/spreadsheetml/2010/11/ac" url="/Users/Victor/Desktop/"/>
    </mc:Choice>
  </mc:AlternateContent>
  <bookViews>
    <workbookView xWindow="5680" yWindow="580" windowWidth="28160" windowHeight="16880" tabRatio="500"/>
  </bookViews>
  <sheets>
    <sheet name="PRINCIPAL - TL" sheetId="1" r:id="rId1"/>
    <sheet name="Discapacitados - TL" sheetId="2" r:id="rId2"/>
    <sheet name="PRINCIPAL - PI" sheetId="3" r:id="rId3"/>
    <sheet name="Discapacitados - PI" sheetId="4" r:id="rId4"/>
    <sheet name="Comparativo media" sheetId="5" r:id="rId5"/>
    <sheet name="Seguimiento lecturas TL" sheetId="6" r:id="rId6"/>
  </sheets>
  <externalReferences>
    <externalReference r:id="rId7"/>
  </externalReferences>
  <definedNames>
    <definedName name="_xlnm._FilterDatabase" localSheetId="3" hidden="1">'Discapacitados - PI'!$B$39:$R$50</definedName>
    <definedName name="_xlnm._FilterDatabase" localSheetId="1" hidden="1">'Discapacitados - TL'!$B$26:$R$96</definedName>
    <definedName name="_xlnm._FilterDatabase" localSheetId="2" hidden="1">'PRINCIPAL - PI'!$C$39:$Q$296</definedName>
    <definedName name="_xlnm._FilterDatabase" localSheetId="0" hidden="1">'PRINCIPAL - TL'!$B$46:$R$4025</definedName>
    <definedName name="_xlnm._FilterDatabase" localSheetId="5" hidden="1">'Seguimiento lecturas TL'!$D$4:$H$90</definedName>
  </definedName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O3669" i="1" l="1"/>
  <c r="O3671" i="1"/>
  <c r="O3678" i="1"/>
  <c r="Q55" i="1"/>
  <c r="Q61" i="1"/>
  <c r="Q69" i="1"/>
  <c r="Q80" i="1"/>
  <c r="Q88" i="1"/>
  <c r="Q89" i="1"/>
  <c r="Q98" i="1"/>
  <c r="Q100" i="1"/>
  <c r="Q108" i="1"/>
  <c r="Q121" i="1"/>
  <c r="Q133" i="1"/>
  <c r="Q156" i="1"/>
  <c r="Q162" i="1"/>
  <c r="Q172" i="1"/>
  <c r="Q199" i="1"/>
  <c r="Q201" i="1"/>
  <c r="Q214" i="1"/>
  <c r="Q215" i="1"/>
  <c r="Q219" i="1"/>
  <c r="Q228" i="1"/>
  <c r="Q255" i="1"/>
  <c r="Q258" i="1"/>
  <c r="Q267" i="1"/>
  <c r="Q274" i="1"/>
  <c r="Q276" i="1"/>
  <c r="Q278" i="1"/>
  <c r="Q287" i="1"/>
  <c r="Q288" i="1"/>
  <c r="Q293" i="1"/>
  <c r="Q295" i="1"/>
  <c r="Q304" i="1"/>
  <c r="Q313" i="1"/>
  <c r="Q315" i="1"/>
  <c r="Q325" i="1"/>
  <c r="Q326" i="1"/>
  <c r="Q329" i="1"/>
  <c r="Q346" i="1"/>
  <c r="Q364" i="1"/>
  <c r="Q366" i="1"/>
  <c r="Q371" i="1"/>
  <c r="Q392" i="1"/>
  <c r="Q397" i="1"/>
  <c r="Q409" i="1"/>
  <c r="Q411" i="1"/>
  <c r="Q413" i="1"/>
  <c r="Q419" i="1"/>
  <c r="Q428" i="1"/>
  <c r="Q435" i="1"/>
  <c r="Q442" i="1"/>
  <c r="Q447" i="1"/>
  <c r="Q451" i="1"/>
  <c r="Q459" i="1"/>
  <c r="Q462" i="1"/>
  <c r="Q468" i="1"/>
  <c r="Q471" i="1"/>
  <c r="Q472" i="1"/>
  <c r="Q484" i="1"/>
  <c r="Q487" i="1"/>
  <c r="Q489" i="1"/>
  <c r="Q505" i="1"/>
  <c r="Q506" i="1"/>
  <c r="Q507" i="1"/>
  <c r="Q516" i="1"/>
  <c r="Q517" i="1"/>
  <c r="Q521" i="1"/>
  <c r="Q527" i="1"/>
  <c r="Q531" i="1"/>
  <c r="Q539" i="1"/>
  <c r="Q549" i="1"/>
  <c r="Q552" i="1"/>
  <c r="Q554" i="1"/>
  <c r="Q559" i="1"/>
  <c r="Q570" i="1"/>
  <c r="Q575" i="1"/>
  <c r="Q579" i="1"/>
  <c r="Q584" i="1"/>
  <c r="Q593" i="1"/>
  <c r="Q614" i="1"/>
  <c r="Q618" i="1"/>
  <c r="Q625" i="1"/>
  <c r="Q626" i="1"/>
  <c r="Q641" i="1"/>
  <c r="Q648" i="1"/>
  <c r="Q651" i="1"/>
  <c r="Q655" i="1"/>
  <c r="Q656" i="1"/>
  <c r="Q658" i="1"/>
  <c r="Q664" i="1"/>
  <c r="Q667" i="1"/>
  <c r="Q675" i="1"/>
  <c r="Q676" i="1"/>
  <c r="Q677" i="1"/>
  <c r="Q692" i="1"/>
  <c r="Q699" i="1"/>
  <c r="Q702" i="1"/>
  <c r="Q703" i="1"/>
  <c r="Q710" i="1"/>
  <c r="Q713" i="1"/>
  <c r="Q715" i="1"/>
  <c r="Q724" i="1"/>
  <c r="Q739" i="1"/>
  <c r="Q750" i="1"/>
  <c r="Q752" i="1"/>
  <c r="Q766" i="1"/>
  <c r="Q776" i="1"/>
  <c r="Q793" i="1"/>
  <c r="Q801" i="1"/>
  <c r="Q816" i="1"/>
  <c r="Q817" i="1"/>
  <c r="Q842" i="1"/>
  <c r="Q845" i="1"/>
  <c r="Q869" i="1"/>
  <c r="Q881" i="1"/>
  <c r="Q883" i="1"/>
  <c r="Q905" i="1"/>
  <c r="Q930" i="1"/>
  <c r="Q937" i="1"/>
  <c r="Q939" i="1"/>
  <c r="Q945" i="1"/>
  <c r="Q995" i="1"/>
  <c r="Q1005" i="1"/>
  <c r="Q1016" i="1"/>
  <c r="Q1023" i="1"/>
  <c r="Q1038" i="1"/>
  <c r="Q1039" i="1"/>
  <c r="Q1060" i="1"/>
  <c r="Q1061" i="1"/>
  <c r="Q1064" i="1"/>
  <c r="Q1066" i="1"/>
  <c r="Q1105" i="1"/>
  <c r="Q1112" i="1"/>
  <c r="Q1113" i="1"/>
  <c r="Q1125" i="1"/>
  <c r="Q1142" i="1"/>
  <c r="Q1151" i="1"/>
  <c r="Q1155" i="1"/>
  <c r="Q1162" i="1"/>
  <c r="Q1166" i="1"/>
  <c r="Q1178" i="1"/>
  <c r="Q1182" i="1"/>
  <c r="Q1198" i="1"/>
  <c r="Q1207" i="1"/>
  <c r="Q1214" i="1"/>
  <c r="Q1223" i="1"/>
  <c r="Q1224" i="1"/>
  <c r="Q1246" i="1"/>
  <c r="Q1255" i="1"/>
  <c r="Q1258" i="1"/>
  <c r="Q1268" i="1"/>
  <c r="Q1270" i="1"/>
  <c r="Q1278" i="1"/>
  <c r="Q1283" i="1"/>
  <c r="Q1290" i="1"/>
  <c r="Q1293" i="1"/>
  <c r="Q1315" i="1"/>
  <c r="Q1321" i="1"/>
  <c r="Q1323" i="1"/>
  <c r="Q1327" i="1"/>
  <c r="Q1333" i="1"/>
  <c r="Q1354" i="1"/>
  <c r="Q1361" i="1"/>
  <c r="Q1368" i="1"/>
  <c r="Q1379" i="1"/>
  <c r="Q1387" i="1"/>
  <c r="Q1392" i="1"/>
  <c r="Q1399" i="1"/>
  <c r="Q1401" i="1"/>
  <c r="Q1411" i="1"/>
  <c r="Q1412" i="1"/>
  <c r="Q1418" i="1"/>
  <c r="Q1422" i="1"/>
  <c r="Q1427" i="1"/>
  <c r="Q1443" i="1"/>
  <c r="Q1444" i="1"/>
  <c r="Q1451" i="1"/>
  <c r="Q1454" i="1"/>
  <c r="Q1461" i="1"/>
  <c r="Q1477" i="1"/>
  <c r="Q1513" i="1"/>
  <c r="Q1517" i="1"/>
  <c r="Q1522" i="1"/>
  <c r="Q1525" i="1"/>
  <c r="Q1528" i="1"/>
  <c r="Q1540" i="1"/>
  <c r="Q1548" i="1"/>
  <c r="Q1551" i="1"/>
  <c r="Q1579" i="1"/>
  <c r="Q1584" i="1"/>
  <c r="Q1589" i="1"/>
  <c r="Q1603" i="1"/>
  <c r="Q1604" i="1"/>
  <c r="Q1607" i="1"/>
  <c r="Q1611" i="1"/>
  <c r="Q1632" i="1"/>
  <c r="Q1640" i="1"/>
  <c r="Q1643" i="1"/>
  <c r="Q1648" i="1"/>
  <c r="Q1649" i="1"/>
  <c r="Q1650" i="1"/>
  <c r="Q1653" i="1"/>
  <c r="Q1662" i="1"/>
  <c r="Q1668" i="1"/>
  <c r="Q1670" i="1"/>
  <c r="Q1675" i="1"/>
  <c r="Q1681" i="1"/>
  <c r="Q1701" i="1"/>
  <c r="Q1721" i="1"/>
  <c r="Q1722" i="1"/>
  <c r="Q1729" i="1"/>
  <c r="Q1738" i="1"/>
  <c r="Q1761" i="1"/>
  <c r="Q1766" i="1"/>
  <c r="Q1779" i="1"/>
  <c r="Q1788" i="1"/>
  <c r="Q1795" i="1"/>
  <c r="Q1810" i="1"/>
  <c r="Q1815" i="1"/>
  <c r="Q1817" i="1"/>
  <c r="Q1827" i="1"/>
  <c r="Q1829" i="1"/>
  <c r="Q1839" i="1"/>
  <c r="Q1856" i="1"/>
  <c r="Q1871" i="1"/>
  <c r="Q1878" i="1"/>
  <c r="Q1886" i="1"/>
  <c r="Q1890" i="1"/>
  <c r="Q1905" i="1"/>
  <c r="Q1921" i="1"/>
  <c r="Q1923" i="1"/>
  <c r="Q1935" i="1"/>
  <c r="Q1946" i="1"/>
  <c r="Q1955" i="1"/>
  <c r="Q1956" i="1"/>
  <c r="Q1957" i="1"/>
  <c r="Q1965" i="1"/>
  <c r="Q1974" i="1"/>
  <c r="Q1976" i="1"/>
  <c r="Q1991" i="1"/>
  <c r="Q2012" i="1"/>
  <c r="Q2014" i="1"/>
  <c r="Q2026" i="1"/>
  <c r="Q2032" i="1"/>
  <c r="Q2036" i="1"/>
  <c r="Q2043" i="1"/>
  <c r="Q2045" i="1"/>
  <c r="Q2053" i="1"/>
  <c r="Q2060" i="1"/>
  <c r="Q2063" i="1"/>
  <c r="Q2064" i="1"/>
  <c r="Q2065" i="1"/>
  <c r="Q2067" i="1"/>
  <c r="Q2068" i="1"/>
  <c r="Q2069" i="1"/>
  <c r="Q2073" i="1"/>
  <c r="Q2076" i="1"/>
  <c r="Q2084" i="1"/>
  <c r="Q2085" i="1"/>
  <c r="Q2087" i="1"/>
  <c r="Q2088" i="1"/>
  <c r="Q2090" i="1"/>
  <c r="Q2096" i="1"/>
  <c r="Q2114" i="1"/>
  <c r="Q2122" i="1"/>
  <c r="Q2124" i="1"/>
  <c r="Q2127" i="1"/>
  <c r="Q2131" i="1"/>
  <c r="Q2133" i="1"/>
  <c r="Q2137" i="1"/>
  <c r="Q2145" i="1"/>
  <c r="Q2149" i="1"/>
  <c r="Q2150" i="1"/>
  <c r="Q2157" i="1"/>
  <c r="Q2160" i="1"/>
  <c r="Q2165" i="1"/>
  <c r="Q2169" i="1"/>
  <c r="Q2188" i="1"/>
  <c r="Q2204" i="1"/>
  <c r="Q2217" i="1"/>
  <c r="Q2252" i="1"/>
  <c r="Q2255" i="1"/>
  <c r="Q2290" i="1"/>
  <c r="Q2291" i="1"/>
  <c r="Q2310" i="1"/>
  <c r="Q2314" i="1"/>
  <c r="Q2335" i="1"/>
  <c r="Q2346" i="1"/>
  <c r="Q2348" i="1"/>
  <c r="Q2351" i="1"/>
  <c r="Q2353" i="1"/>
  <c r="Q2355" i="1"/>
  <c r="Q2363" i="1"/>
  <c r="Q2368" i="1"/>
  <c r="Q2369" i="1"/>
  <c r="Q2370" i="1"/>
  <c r="Q2389" i="1"/>
  <c r="Q2418" i="1"/>
  <c r="Q2444" i="1"/>
  <c r="Q2449" i="1"/>
  <c r="Q2457" i="1"/>
  <c r="Q2458" i="1"/>
  <c r="Q2473" i="1"/>
  <c r="Q2478" i="1"/>
  <c r="Q2504" i="1"/>
  <c r="Q2507" i="1"/>
  <c r="Q2543" i="1"/>
  <c r="Q2557" i="1"/>
  <c r="Q2566" i="1"/>
  <c r="Q2576" i="1"/>
  <c r="Q2587" i="1"/>
  <c r="Q2605" i="1"/>
  <c r="Q2609" i="1"/>
  <c r="Q2610" i="1"/>
  <c r="Q2615" i="1"/>
  <c r="Q2618" i="1"/>
  <c r="Q2621" i="1"/>
  <c r="Q2624" i="1"/>
  <c r="Q2631" i="1"/>
  <c r="Q2641" i="1"/>
  <c r="Q2643" i="1"/>
  <c r="Q2645" i="1"/>
  <c r="Q2659" i="1"/>
  <c r="Q2663" i="1"/>
  <c r="Q2671" i="1"/>
  <c r="Q2677" i="1"/>
  <c r="Q2680" i="1"/>
  <c r="Q2703" i="1"/>
  <c r="Q2712" i="1"/>
  <c r="Q2717" i="1"/>
  <c r="Q2730" i="1"/>
  <c r="Q2733" i="1"/>
  <c r="Q2735" i="1"/>
  <c r="Q2753" i="1"/>
  <c r="Q2782" i="1"/>
  <c r="Q2803" i="1"/>
  <c r="Q2806" i="1"/>
  <c r="Q2810" i="1"/>
  <c r="Q2838" i="1"/>
  <c r="Q2850" i="1"/>
  <c r="Q2857" i="1"/>
  <c r="Q2859" i="1"/>
  <c r="Q2893" i="1"/>
  <c r="Q2895" i="1"/>
  <c r="Q2897" i="1"/>
  <c r="Q2901" i="1"/>
  <c r="Q2902" i="1"/>
  <c r="Q2938" i="1"/>
  <c r="Q2947" i="1"/>
  <c r="Q2966" i="1"/>
  <c r="Q2969" i="1"/>
  <c r="Q2970" i="1"/>
  <c r="Q2980" i="1"/>
  <c r="Q2983" i="1"/>
  <c r="Q3012" i="1"/>
  <c r="Q3014" i="1"/>
  <c r="Q3027" i="1"/>
  <c r="Q3033" i="1"/>
  <c r="Q3035" i="1"/>
  <c r="Q3051" i="1"/>
  <c r="Q3052" i="1"/>
  <c r="Q3054" i="1"/>
  <c r="Q3055" i="1"/>
  <c r="Q3111" i="1"/>
  <c r="Q3119" i="1"/>
  <c r="Q3122" i="1"/>
  <c r="Q3126" i="1"/>
  <c r="Q3135" i="1"/>
  <c r="Q3139" i="1"/>
  <c r="Q3143" i="1"/>
  <c r="Q3157" i="1"/>
  <c r="Q3175" i="1"/>
  <c r="Q3180" i="1"/>
  <c r="Q3197" i="1"/>
  <c r="Q3233" i="1"/>
  <c r="Q3241" i="1"/>
  <c r="Q3254" i="1"/>
  <c r="Q3257" i="1"/>
  <c r="Q3258" i="1"/>
  <c r="Q3259" i="1"/>
  <c r="Q3265" i="1"/>
  <c r="Q3267" i="1"/>
  <c r="Q3268" i="1"/>
  <c r="Q3278" i="1"/>
  <c r="Q3295" i="1"/>
  <c r="Q3301" i="1"/>
  <c r="Q3307" i="1"/>
  <c r="Q3338" i="1"/>
  <c r="Q3352" i="1"/>
  <c r="Q3358" i="1"/>
  <c r="Q3359" i="1"/>
  <c r="Q3367" i="1"/>
  <c r="Q3372" i="1"/>
  <c r="Q3393" i="1"/>
  <c r="Q3403" i="1"/>
  <c r="Q3413" i="1"/>
  <c r="Q3433" i="1"/>
  <c r="Q3443" i="1"/>
  <c r="Q3451" i="1"/>
  <c r="Q3452" i="1"/>
  <c r="Q3453" i="1"/>
  <c r="Q3455" i="1"/>
  <c r="Q3475" i="1"/>
  <c r="Q3490" i="1"/>
  <c r="Q3498" i="1"/>
  <c r="Q3508" i="1"/>
  <c r="Q3514" i="1"/>
  <c r="Q3528" i="1"/>
  <c r="Q3533" i="1"/>
  <c r="Q3544" i="1"/>
  <c r="Q3546" i="1"/>
  <c r="Q3547" i="1"/>
  <c r="Q3609" i="1"/>
  <c r="Q3616" i="1"/>
  <c r="Q3625" i="1"/>
  <c r="Q3630" i="1"/>
  <c r="Q3653" i="1"/>
  <c r="Q3655" i="1"/>
  <c r="I89" i="6"/>
  <c r="I87" i="6"/>
  <c r="I85" i="6"/>
  <c r="I83" i="6"/>
  <c r="I81" i="6"/>
  <c r="I79" i="6"/>
  <c r="I77" i="6"/>
  <c r="I75" i="6"/>
  <c r="I73" i="6"/>
  <c r="I71" i="6"/>
  <c r="I69" i="6"/>
  <c r="I67" i="6"/>
  <c r="I65" i="6"/>
  <c r="I63" i="6"/>
  <c r="I61" i="6"/>
  <c r="I59" i="6"/>
  <c r="I57" i="6"/>
  <c r="I55" i="6"/>
  <c r="I53" i="6"/>
  <c r="I51" i="6"/>
  <c r="I49" i="6"/>
  <c r="T47" i="6"/>
  <c r="I47" i="6"/>
  <c r="T46" i="6"/>
  <c r="T45" i="6"/>
  <c r="I45" i="6"/>
  <c r="B45" i="6"/>
  <c r="T44" i="6"/>
  <c r="T43" i="6"/>
  <c r="I43" i="6"/>
  <c r="B43" i="6"/>
  <c r="T42" i="6"/>
  <c r="T41" i="6"/>
  <c r="I41" i="6"/>
  <c r="B41" i="6"/>
  <c r="T40" i="6"/>
  <c r="T39" i="6"/>
  <c r="I39" i="6"/>
  <c r="B39" i="6"/>
  <c r="T38" i="6"/>
  <c r="T37" i="6"/>
  <c r="I37" i="6"/>
  <c r="B37" i="6"/>
  <c r="T36" i="6"/>
  <c r="T35" i="6"/>
  <c r="I35" i="6"/>
  <c r="B35" i="6"/>
  <c r="T34" i="6"/>
  <c r="T33" i="6"/>
  <c r="I33" i="6"/>
  <c r="B33" i="6"/>
  <c r="T32" i="6"/>
  <c r="T31" i="6"/>
  <c r="I31" i="6"/>
  <c r="B31" i="6"/>
  <c r="T30" i="6"/>
  <c r="T29" i="6"/>
  <c r="I29" i="6"/>
  <c r="B29" i="6"/>
  <c r="T28" i="6"/>
  <c r="T27" i="6"/>
  <c r="I27" i="6"/>
  <c r="B27" i="6"/>
  <c r="T26" i="6"/>
  <c r="T25" i="6"/>
  <c r="I25" i="6"/>
  <c r="B25" i="6"/>
  <c r="T24" i="6"/>
  <c r="T23" i="6"/>
  <c r="I23" i="6"/>
  <c r="B23" i="6"/>
  <c r="T22" i="6"/>
  <c r="T21" i="6"/>
  <c r="I21" i="6"/>
  <c r="B21" i="6"/>
  <c r="T20" i="6"/>
  <c r="T19" i="6"/>
  <c r="I19" i="6"/>
  <c r="B19" i="6"/>
  <c r="T18" i="6"/>
  <c r="T17" i="6"/>
  <c r="I17" i="6"/>
  <c r="B17" i="6"/>
  <c r="T16" i="6"/>
  <c r="T15" i="6"/>
  <c r="I15" i="6"/>
  <c r="B15" i="6"/>
  <c r="T14" i="6"/>
  <c r="F13" i="6"/>
  <c r="K5" i="6"/>
  <c r="K6" i="6"/>
  <c r="H5" i="6"/>
  <c r="K7" i="6"/>
  <c r="K8" i="6"/>
  <c r="L5" i="6"/>
  <c r="K12" i="6"/>
  <c r="L6" i="6"/>
  <c r="K13" i="6"/>
  <c r="K14" i="6"/>
  <c r="T13" i="6"/>
  <c r="I13" i="6"/>
  <c r="B13" i="6"/>
  <c r="T12" i="6"/>
  <c r="M12" i="6"/>
  <c r="T11" i="6"/>
  <c r="I11" i="6"/>
  <c r="B11" i="6"/>
  <c r="T10" i="6"/>
  <c r="T9" i="6"/>
  <c r="I9" i="6"/>
  <c r="B9" i="6"/>
  <c r="T8" i="6"/>
  <c r="L7" i="6"/>
  <c r="L8" i="6"/>
  <c r="T7" i="6"/>
  <c r="N7" i="6"/>
  <c r="O7" i="6"/>
  <c r="I7" i="6"/>
  <c r="B7" i="6"/>
  <c r="T6" i="6"/>
  <c r="O5" i="6"/>
  <c r="I5" i="6"/>
  <c r="B5" i="6"/>
  <c r="L2" i="6"/>
  <c r="H49" i="4"/>
  <c r="L47" i="4"/>
  <c r="Q47" i="4"/>
  <c r="L40" i="4"/>
  <c r="Q40" i="4"/>
  <c r="J34" i="4"/>
  <c r="H34" i="4"/>
  <c r="F25" i="4"/>
  <c r="F26" i="4"/>
  <c r="F27" i="4"/>
  <c r="F28" i="4"/>
  <c r="F29" i="4"/>
  <c r="F30" i="4"/>
  <c r="F31" i="4"/>
  <c r="F32" i="4"/>
  <c r="F34" i="4"/>
  <c r="E13" i="4"/>
  <c r="E25" i="4"/>
  <c r="E14" i="4"/>
  <c r="E26" i="4"/>
  <c r="E15" i="4"/>
  <c r="E27" i="4"/>
  <c r="E16" i="4"/>
  <c r="E28" i="4"/>
  <c r="E17" i="4"/>
  <c r="E29" i="4"/>
  <c r="E18" i="4"/>
  <c r="E30" i="4"/>
  <c r="E19" i="4"/>
  <c r="E31" i="4"/>
  <c r="E20" i="4"/>
  <c r="E32" i="4"/>
  <c r="E33" i="4"/>
  <c r="E34" i="4"/>
  <c r="D26" i="4"/>
  <c r="D27" i="4"/>
  <c r="D28" i="4"/>
  <c r="D29" i="4"/>
  <c r="D30" i="4"/>
  <c r="D31" i="4"/>
  <c r="D32" i="4"/>
  <c r="D34" i="4"/>
  <c r="K33" i="4"/>
  <c r="I33" i="4"/>
  <c r="G33" i="4"/>
  <c r="K32" i="4"/>
  <c r="I32" i="4"/>
  <c r="G32" i="4"/>
  <c r="K31" i="4"/>
  <c r="I31" i="4"/>
  <c r="G31" i="4"/>
  <c r="K30" i="4"/>
  <c r="I30" i="4"/>
  <c r="G30" i="4"/>
  <c r="K29" i="4"/>
  <c r="I29" i="4"/>
  <c r="G29" i="4"/>
  <c r="K28" i="4"/>
  <c r="I28" i="4"/>
  <c r="G28" i="4"/>
  <c r="K27" i="4"/>
  <c r="I27" i="4"/>
  <c r="G27" i="4"/>
  <c r="K26" i="4"/>
  <c r="I26" i="4"/>
  <c r="G26" i="4"/>
  <c r="K25" i="4"/>
  <c r="I25" i="4"/>
  <c r="G25" i="4"/>
  <c r="L22" i="4"/>
  <c r="J22" i="4"/>
  <c r="H22" i="4"/>
  <c r="F22" i="4"/>
  <c r="D22" i="4"/>
  <c r="M21" i="4"/>
  <c r="K21" i="4"/>
  <c r="I21" i="4"/>
  <c r="G21" i="4"/>
  <c r="E21" i="4"/>
  <c r="M20" i="4"/>
  <c r="K20" i="4"/>
  <c r="I20" i="4"/>
  <c r="G20" i="4"/>
  <c r="M19" i="4"/>
  <c r="K19" i="4"/>
  <c r="I19" i="4"/>
  <c r="M18" i="4"/>
  <c r="K18" i="4"/>
  <c r="I18" i="4"/>
  <c r="G18" i="4"/>
  <c r="M17" i="4"/>
  <c r="K17" i="4"/>
  <c r="I17" i="4"/>
  <c r="G17" i="4"/>
  <c r="M16" i="4"/>
  <c r="K16" i="4"/>
  <c r="I16" i="4"/>
  <c r="G16" i="4"/>
  <c r="M15" i="4"/>
  <c r="K15" i="4"/>
  <c r="I15" i="4"/>
  <c r="M14" i="4"/>
  <c r="K14" i="4"/>
  <c r="I14" i="4"/>
  <c r="M13" i="4"/>
  <c r="K13" i="4"/>
  <c r="I13" i="4"/>
  <c r="G13" i="4"/>
  <c r="F10" i="4"/>
  <c r="F9" i="4"/>
  <c r="F8" i="4"/>
  <c r="F7" i="4"/>
  <c r="F296" i="3"/>
  <c r="K295" i="3"/>
  <c r="I295" i="3"/>
  <c r="G295" i="3"/>
  <c r="F295" i="3"/>
  <c r="H295" i="3"/>
  <c r="E295" i="3"/>
  <c r="F294" i="3"/>
  <c r="K293" i="3"/>
  <c r="I293" i="3"/>
  <c r="G293" i="3"/>
  <c r="F293" i="3"/>
  <c r="H293" i="3"/>
  <c r="E293" i="3"/>
  <c r="F292" i="3"/>
  <c r="F291" i="3"/>
  <c r="K290" i="3"/>
  <c r="F290" i="3"/>
  <c r="O289" i="3"/>
  <c r="N289" i="3"/>
  <c r="F288" i="3"/>
  <c r="F287" i="3"/>
  <c r="K286" i="3"/>
  <c r="I286" i="3"/>
  <c r="G286" i="3"/>
  <c r="F286" i="3"/>
  <c r="H286" i="3"/>
  <c r="E286" i="3"/>
  <c r="K285" i="3"/>
  <c r="F285" i="3"/>
  <c r="P284" i="3"/>
  <c r="O284" i="3"/>
  <c r="N284" i="3"/>
  <c r="F283" i="3"/>
  <c r="N282" i="3"/>
  <c r="K282" i="3"/>
  <c r="G282" i="3"/>
  <c r="F282" i="3"/>
  <c r="H282" i="3"/>
  <c r="L282" i="3"/>
  <c r="J282" i="3"/>
  <c r="I282" i="3"/>
  <c r="E282" i="3"/>
  <c r="N281" i="3"/>
  <c r="K281" i="3"/>
  <c r="G281" i="3"/>
  <c r="F281" i="3"/>
  <c r="H281" i="3"/>
  <c r="L281" i="3"/>
  <c r="J281" i="3"/>
  <c r="I281" i="3"/>
  <c r="E281" i="3"/>
  <c r="F280" i="3"/>
  <c r="N279" i="3"/>
  <c r="P278" i="3"/>
  <c r="O278" i="3"/>
  <c r="N278" i="3"/>
  <c r="F277" i="3"/>
  <c r="O276" i="3"/>
  <c r="N276" i="3"/>
  <c r="K276" i="3"/>
  <c r="L276" i="3"/>
  <c r="J276" i="3"/>
  <c r="F275" i="3"/>
  <c r="K274" i="3"/>
  <c r="F274" i="3"/>
  <c r="F273" i="3"/>
  <c r="K272" i="3"/>
  <c r="I272" i="3"/>
  <c r="G272" i="3"/>
  <c r="F272" i="3"/>
  <c r="H272" i="3"/>
  <c r="E272" i="3"/>
  <c r="F271" i="3"/>
  <c r="F270" i="3"/>
  <c r="F269" i="3"/>
  <c r="F268" i="3"/>
  <c r="K267" i="3"/>
  <c r="I267" i="3"/>
  <c r="G267" i="3"/>
  <c r="F267" i="3"/>
  <c r="H267" i="3"/>
  <c r="E267" i="3"/>
  <c r="K266" i="3"/>
  <c r="F266" i="3"/>
  <c r="K265" i="3"/>
  <c r="F265" i="3"/>
  <c r="F264" i="3"/>
  <c r="F263" i="3"/>
  <c r="P262" i="3"/>
  <c r="O262" i="3"/>
  <c r="N262" i="3"/>
  <c r="K262" i="3"/>
  <c r="G262" i="3"/>
  <c r="F262" i="3"/>
  <c r="H262" i="3"/>
  <c r="L262" i="3"/>
  <c r="J262" i="3"/>
  <c r="I262" i="3"/>
  <c r="E262" i="3"/>
  <c r="K261" i="3"/>
  <c r="I261" i="3"/>
  <c r="G261" i="3"/>
  <c r="F261" i="3"/>
  <c r="H261" i="3"/>
  <c r="E261" i="3"/>
  <c r="N260" i="3"/>
  <c r="K260" i="3"/>
  <c r="G260" i="3"/>
  <c r="F260" i="3"/>
  <c r="H260" i="3"/>
  <c r="L260" i="3"/>
  <c r="J260" i="3"/>
  <c r="I260" i="3"/>
  <c r="E260" i="3"/>
  <c r="F259" i="3"/>
  <c r="F258" i="3"/>
  <c r="K257" i="3"/>
  <c r="F257" i="3"/>
  <c r="P256" i="3"/>
  <c r="O256" i="3"/>
  <c r="N256" i="3"/>
  <c r="P255" i="3"/>
  <c r="O255" i="3"/>
  <c r="N255" i="3"/>
  <c r="F254" i="3"/>
  <c r="K253" i="3"/>
  <c r="I253" i="3"/>
  <c r="G253" i="3"/>
  <c r="F253" i="3"/>
  <c r="H253" i="3"/>
  <c r="E253" i="3"/>
  <c r="F252" i="3"/>
  <c r="K251" i="3"/>
  <c r="F251" i="3"/>
  <c r="K250" i="3"/>
  <c r="I250" i="3"/>
  <c r="G250" i="3"/>
  <c r="F250" i="3"/>
  <c r="H250" i="3"/>
  <c r="E250" i="3"/>
  <c r="F249" i="3"/>
  <c r="K248" i="3"/>
  <c r="I248" i="3"/>
  <c r="G248" i="3"/>
  <c r="F248" i="3"/>
  <c r="H248" i="3"/>
  <c r="E248" i="3"/>
  <c r="F247" i="3"/>
  <c r="P246" i="3"/>
  <c r="O246" i="3"/>
  <c r="N246" i="3"/>
  <c r="P245" i="3"/>
  <c r="O245" i="3"/>
  <c r="N245" i="3"/>
  <c r="F244" i="3"/>
  <c r="P243" i="3"/>
  <c r="O243" i="3"/>
  <c r="N243" i="3"/>
  <c r="K243" i="3"/>
  <c r="G243" i="3"/>
  <c r="F243" i="3"/>
  <c r="H243" i="3"/>
  <c r="L243" i="3"/>
  <c r="J243" i="3"/>
  <c r="I243" i="3"/>
  <c r="E243" i="3"/>
  <c r="N242" i="3"/>
  <c r="I242" i="3"/>
  <c r="G242" i="3"/>
  <c r="F242" i="3"/>
  <c r="H242" i="3"/>
  <c r="E242" i="3"/>
  <c r="F241" i="3"/>
  <c r="P240" i="3"/>
  <c r="O240" i="3"/>
  <c r="N240" i="3"/>
  <c r="F239" i="3"/>
  <c r="K238" i="3"/>
  <c r="F238" i="3"/>
  <c r="F237" i="3"/>
  <c r="K236" i="3"/>
  <c r="F236" i="3"/>
  <c r="F235" i="3"/>
  <c r="P234" i="3"/>
  <c r="O234" i="3"/>
  <c r="N234" i="3"/>
  <c r="P233" i="3"/>
  <c r="O233" i="3"/>
  <c r="N233" i="3"/>
  <c r="P232" i="3"/>
  <c r="O232" i="3"/>
  <c r="N231" i="3"/>
  <c r="K231" i="3"/>
  <c r="G231" i="3"/>
  <c r="F231" i="3"/>
  <c r="H231" i="3"/>
  <c r="L231" i="3"/>
  <c r="J231" i="3"/>
  <c r="I231" i="3"/>
  <c r="E231" i="3"/>
  <c r="K230" i="3"/>
  <c r="F230" i="3"/>
  <c r="F229" i="3"/>
  <c r="F228" i="3"/>
  <c r="K227" i="3"/>
  <c r="I227" i="3"/>
  <c r="G227" i="3"/>
  <c r="F227" i="3"/>
  <c r="H227" i="3"/>
  <c r="E227" i="3"/>
  <c r="F226" i="3"/>
  <c r="P225" i="3"/>
  <c r="O225" i="3"/>
  <c r="N225" i="3"/>
  <c r="K224" i="3"/>
  <c r="F224" i="3"/>
  <c r="O223" i="3"/>
  <c r="N223" i="3"/>
  <c r="K223" i="3"/>
  <c r="G223" i="3"/>
  <c r="F223" i="3"/>
  <c r="H223" i="3"/>
  <c r="L223" i="3"/>
  <c r="J223" i="3"/>
  <c r="I223" i="3"/>
  <c r="E223" i="3"/>
  <c r="K222" i="3"/>
  <c r="I222" i="3"/>
  <c r="G222" i="3"/>
  <c r="F222" i="3"/>
  <c r="H222" i="3"/>
  <c r="E222" i="3"/>
  <c r="F221" i="3"/>
  <c r="F220" i="3"/>
  <c r="F219" i="3"/>
  <c r="F218" i="3"/>
  <c r="K217" i="3"/>
  <c r="I217" i="3"/>
  <c r="G217" i="3"/>
  <c r="F217" i="3"/>
  <c r="H217" i="3"/>
  <c r="E217" i="3"/>
  <c r="K216" i="3"/>
  <c r="I216" i="3"/>
  <c r="G216" i="3"/>
  <c r="F216" i="3"/>
  <c r="H216" i="3"/>
  <c r="E216" i="3"/>
  <c r="F215" i="3"/>
  <c r="P214" i="3"/>
  <c r="O214" i="3"/>
  <c r="N214" i="3"/>
  <c r="K214" i="3"/>
  <c r="G214" i="3"/>
  <c r="F214" i="3"/>
  <c r="H214" i="3"/>
  <c r="L214" i="3"/>
  <c r="J214" i="3"/>
  <c r="I214" i="3"/>
  <c r="E214" i="3"/>
  <c r="F213" i="3"/>
  <c r="P212" i="3"/>
  <c r="O212" i="3"/>
  <c r="N212" i="3"/>
  <c r="F211" i="3"/>
  <c r="F210" i="3"/>
  <c r="F209" i="3"/>
  <c r="K208" i="3"/>
  <c r="F208" i="3"/>
  <c r="F207" i="3"/>
  <c r="K206" i="3"/>
  <c r="F206" i="3"/>
  <c r="P205" i="3"/>
  <c r="O205" i="3"/>
  <c r="N205" i="3"/>
  <c r="F204" i="3"/>
  <c r="F203" i="3"/>
  <c r="P202" i="3"/>
  <c r="O202" i="3"/>
  <c r="N202" i="3"/>
  <c r="F201" i="3"/>
  <c r="F200" i="3"/>
  <c r="K199" i="3"/>
  <c r="F199" i="3"/>
  <c r="F198" i="3"/>
  <c r="K197" i="3"/>
  <c r="I197" i="3"/>
  <c r="G197" i="3"/>
  <c r="F197" i="3"/>
  <c r="H197" i="3"/>
  <c r="E197" i="3"/>
  <c r="F196" i="3"/>
  <c r="F195" i="3"/>
  <c r="P194" i="3"/>
  <c r="O194" i="3"/>
  <c r="N194" i="3"/>
  <c r="K193" i="3"/>
  <c r="F193" i="3"/>
  <c r="F192" i="3"/>
  <c r="F191" i="3"/>
  <c r="P190" i="3"/>
  <c r="O190" i="3"/>
  <c r="N190" i="3"/>
  <c r="F189" i="3"/>
  <c r="P188" i="3"/>
  <c r="O188" i="3"/>
  <c r="N188" i="3"/>
  <c r="K188" i="3"/>
  <c r="G188" i="3"/>
  <c r="F188" i="3"/>
  <c r="H188" i="3"/>
  <c r="L188" i="3"/>
  <c r="J188" i="3"/>
  <c r="I188" i="3"/>
  <c r="E188" i="3"/>
  <c r="K187" i="3"/>
  <c r="F187" i="3"/>
  <c r="F186" i="3"/>
  <c r="K185" i="3"/>
  <c r="I185" i="3"/>
  <c r="G185" i="3"/>
  <c r="F185" i="3"/>
  <c r="H185" i="3"/>
  <c r="E185" i="3"/>
  <c r="K184" i="3"/>
  <c r="I184" i="3"/>
  <c r="G184" i="3"/>
  <c r="F184" i="3"/>
  <c r="H184" i="3"/>
  <c r="E184" i="3"/>
  <c r="N183" i="3"/>
  <c r="K183" i="3"/>
  <c r="G183" i="3"/>
  <c r="F183" i="3"/>
  <c r="H183" i="3"/>
  <c r="L183" i="3"/>
  <c r="J183" i="3"/>
  <c r="I183" i="3"/>
  <c r="E183" i="3"/>
  <c r="F182" i="3"/>
  <c r="F181" i="3"/>
  <c r="O180" i="3"/>
  <c r="N180" i="3"/>
  <c r="K180" i="3"/>
  <c r="G180" i="3"/>
  <c r="F180" i="3"/>
  <c r="H180" i="3"/>
  <c r="L180" i="3"/>
  <c r="J180" i="3"/>
  <c r="I180" i="3"/>
  <c r="E180" i="3"/>
  <c r="F179" i="3"/>
  <c r="O178" i="3"/>
  <c r="N178" i="3"/>
  <c r="F177" i="3"/>
  <c r="F176" i="3"/>
  <c r="F175" i="3"/>
  <c r="K174" i="3"/>
  <c r="I174" i="3"/>
  <c r="G174" i="3"/>
  <c r="F174" i="3"/>
  <c r="H174" i="3"/>
  <c r="E174" i="3"/>
  <c r="P173" i="3"/>
  <c r="O173" i="3"/>
  <c r="N173" i="3"/>
  <c r="O172" i="3"/>
  <c r="N172" i="3"/>
  <c r="K171" i="3"/>
  <c r="I171" i="3"/>
  <c r="G171" i="3"/>
  <c r="F171" i="3"/>
  <c r="H171" i="3"/>
  <c r="E171" i="3"/>
  <c r="N170" i="3"/>
  <c r="I170" i="3"/>
  <c r="G170" i="3"/>
  <c r="F170" i="3"/>
  <c r="H170" i="3"/>
  <c r="E170" i="3"/>
  <c r="F169" i="3"/>
  <c r="K168" i="3"/>
  <c r="I168" i="3"/>
  <c r="G168" i="3"/>
  <c r="F168" i="3"/>
  <c r="H168" i="3"/>
  <c r="E168" i="3"/>
  <c r="K167" i="3"/>
  <c r="F167" i="3"/>
  <c r="N166" i="3"/>
  <c r="K166" i="3"/>
  <c r="G166" i="3"/>
  <c r="F166" i="3"/>
  <c r="H166" i="3"/>
  <c r="L166" i="3"/>
  <c r="J166" i="3"/>
  <c r="I166" i="3"/>
  <c r="E166" i="3"/>
  <c r="K165" i="3"/>
  <c r="F165" i="3"/>
  <c r="K164" i="3"/>
  <c r="I164" i="3"/>
  <c r="G164" i="3"/>
  <c r="F164" i="3"/>
  <c r="H164" i="3"/>
  <c r="E164" i="3"/>
  <c r="F163" i="3"/>
  <c r="K162" i="3"/>
  <c r="F162" i="3"/>
  <c r="F161" i="3"/>
  <c r="O160" i="3"/>
  <c r="N160" i="3"/>
  <c r="O159" i="3"/>
  <c r="N159" i="3"/>
  <c r="F158" i="3"/>
  <c r="N157" i="3"/>
  <c r="F156" i="3"/>
  <c r="N155" i="3"/>
  <c r="K155" i="3"/>
  <c r="G155" i="3"/>
  <c r="F155" i="3"/>
  <c r="H155" i="3"/>
  <c r="L155" i="3"/>
  <c r="J155" i="3"/>
  <c r="I155" i="3"/>
  <c r="E155" i="3"/>
  <c r="F154" i="3"/>
  <c r="K153" i="3"/>
  <c r="I153" i="3"/>
  <c r="G153" i="3"/>
  <c r="F153" i="3"/>
  <c r="H153" i="3"/>
  <c r="E153" i="3"/>
  <c r="F152" i="3"/>
  <c r="F151" i="3"/>
  <c r="K150" i="3"/>
  <c r="I150" i="3"/>
  <c r="G150" i="3"/>
  <c r="F150" i="3"/>
  <c r="H150" i="3"/>
  <c r="E150" i="3"/>
  <c r="F149" i="3"/>
  <c r="F148" i="3"/>
  <c r="N147" i="3"/>
  <c r="K147" i="3"/>
  <c r="L147" i="3"/>
  <c r="J147" i="3"/>
  <c r="P146" i="3"/>
  <c r="O146" i="3"/>
  <c r="N146" i="3"/>
  <c r="F145" i="3"/>
  <c r="K144" i="3"/>
  <c r="I144" i="3"/>
  <c r="G144" i="3"/>
  <c r="F144" i="3"/>
  <c r="H144" i="3"/>
  <c r="E144" i="3"/>
  <c r="O143" i="3"/>
  <c r="N143" i="3"/>
  <c r="K143" i="3"/>
  <c r="L143" i="3"/>
  <c r="J143" i="3"/>
  <c r="K142" i="3"/>
  <c r="I142" i="3"/>
  <c r="G142" i="3"/>
  <c r="F142" i="3"/>
  <c r="H142" i="3"/>
  <c r="E142" i="3"/>
  <c r="O141" i="3"/>
  <c r="N141" i="3"/>
  <c r="K141" i="3"/>
  <c r="G141" i="3"/>
  <c r="F141" i="3"/>
  <c r="H141" i="3"/>
  <c r="L141" i="3"/>
  <c r="J141" i="3"/>
  <c r="I141" i="3"/>
  <c r="E141" i="3"/>
  <c r="F140" i="3"/>
  <c r="F139" i="3"/>
  <c r="P138" i="3"/>
  <c r="O138" i="3"/>
  <c r="N138" i="3"/>
  <c r="F137" i="3"/>
  <c r="P136" i="3"/>
  <c r="O136" i="3"/>
  <c r="N136" i="3"/>
  <c r="N135" i="3"/>
  <c r="K135" i="3"/>
  <c r="G135" i="3"/>
  <c r="F135" i="3"/>
  <c r="H135" i="3"/>
  <c r="L135" i="3"/>
  <c r="J135" i="3"/>
  <c r="I135" i="3"/>
  <c r="E135" i="3"/>
  <c r="P134" i="3"/>
  <c r="O134" i="3"/>
  <c r="N134" i="3"/>
  <c r="F133" i="3"/>
  <c r="F132" i="3"/>
  <c r="K131" i="3"/>
  <c r="I131" i="3"/>
  <c r="G131" i="3"/>
  <c r="F131" i="3"/>
  <c r="H131" i="3"/>
  <c r="E131" i="3"/>
  <c r="K130" i="3"/>
  <c r="I130" i="3"/>
  <c r="G130" i="3"/>
  <c r="F130" i="3"/>
  <c r="H130" i="3"/>
  <c r="E130" i="3"/>
  <c r="F129" i="3"/>
  <c r="N128" i="3"/>
  <c r="K128" i="3"/>
  <c r="G128" i="3"/>
  <c r="F128" i="3"/>
  <c r="H128" i="3"/>
  <c r="L128" i="3"/>
  <c r="J128" i="3"/>
  <c r="I128" i="3"/>
  <c r="E128" i="3"/>
  <c r="K127" i="3"/>
  <c r="F127" i="3"/>
  <c r="F126" i="3"/>
  <c r="P125" i="3"/>
  <c r="O125" i="3"/>
  <c r="N125" i="3"/>
  <c r="F124" i="3"/>
  <c r="P123" i="3"/>
  <c r="O123" i="3"/>
  <c r="N123" i="3"/>
  <c r="P122" i="3"/>
  <c r="O122" i="3"/>
  <c r="N122" i="3"/>
  <c r="K122" i="3"/>
  <c r="L122" i="3"/>
  <c r="J122" i="3"/>
  <c r="F121" i="3"/>
  <c r="F120" i="3"/>
  <c r="F119" i="3"/>
  <c r="P118" i="3"/>
  <c r="O118" i="3"/>
  <c r="N118" i="3"/>
  <c r="K117" i="3"/>
  <c r="I117" i="3"/>
  <c r="G117" i="3"/>
  <c r="F117" i="3"/>
  <c r="H117" i="3"/>
  <c r="E117" i="3"/>
  <c r="F116" i="3"/>
  <c r="K115" i="3"/>
  <c r="I115" i="3"/>
  <c r="G115" i="3"/>
  <c r="F115" i="3"/>
  <c r="H115" i="3"/>
  <c r="E115" i="3"/>
  <c r="K114" i="3"/>
  <c r="F114" i="3"/>
  <c r="P113" i="3"/>
  <c r="O113" i="3"/>
  <c r="N113" i="3"/>
  <c r="F112" i="3"/>
  <c r="K111" i="3"/>
  <c r="I111" i="3"/>
  <c r="G111" i="3"/>
  <c r="F111" i="3"/>
  <c r="H111" i="3"/>
  <c r="E111" i="3"/>
  <c r="F110" i="3"/>
  <c r="F109" i="3"/>
  <c r="F108" i="3"/>
  <c r="K107" i="3"/>
  <c r="I107" i="3"/>
  <c r="G107" i="3"/>
  <c r="F107" i="3"/>
  <c r="H107" i="3"/>
  <c r="E107" i="3"/>
  <c r="F106" i="3"/>
  <c r="N105" i="3"/>
  <c r="K105" i="3"/>
  <c r="G105" i="3"/>
  <c r="F105" i="3"/>
  <c r="H105" i="3"/>
  <c r="L105" i="3"/>
  <c r="J105" i="3"/>
  <c r="I105" i="3"/>
  <c r="E105" i="3"/>
  <c r="F104" i="3"/>
  <c r="N103" i="3"/>
  <c r="K103" i="3"/>
  <c r="G103" i="3"/>
  <c r="F103" i="3"/>
  <c r="H103" i="3"/>
  <c r="L103" i="3"/>
  <c r="J103" i="3"/>
  <c r="I103" i="3"/>
  <c r="E103" i="3"/>
  <c r="F102" i="3"/>
  <c r="F101" i="3"/>
  <c r="P100" i="3"/>
  <c r="O100" i="3"/>
  <c r="N100" i="3"/>
  <c r="K100" i="3"/>
  <c r="G100" i="3"/>
  <c r="F100" i="3"/>
  <c r="H100" i="3"/>
  <c r="L100" i="3"/>
  <c r="J100" i="3"/>
  <c r="I100" i="3"/>
  <c r="E100" i="3"/>
  <c r="K99" i="3"/>
  <c r="F99" i="3"/>
  <c r="N98" i="3"/>
  <c r="K98" i="3"/>
  <c r="G98" i="3"/>
  <c r="F98" i="3"/>
  <c r="H98" i="3"/>
  <c r="L98" i="3"/>
  <c r="J98" i="3"/>
  <c r="I98" i="3"/>
  <c r="E98" i="3"/>
  <c r="K97" i="3"/>
  <c r="I97" i="3"/>
  <c r="G97" i="3"/>
  <c r="F97" i="3"/>
  <c r="H97" i="3"/>
  <c r="E97" i="3"/>
  <c r="F96" i="3"/>
  <c r="F95" i="3"/>
  <c r="P94" i="3"/>
  <c r="O94" i="3"/>
  <c r="N94" i="3"/>
  <c r="F93" i="3"/>
  <c r="F92" i="3"/>
  <c r="F91" i="3"/>
  <c r="N90" i="3"/>
  <c r="K90" i="3"/>
  <c r="G90" i="3"/>
  <c r="F90" i="3"/>
  <c r="H90" i="3"/>
  <c r="L90" i="3"/>
  <c r="J90" i="3"/>
  <c r="I90" i="3"/>
  <c r="E90" i="3"/>
  <c r="K89" i="3"/>
  <c r="F89" i="3"/>
  <c r="K88" i="3"/>
  <c r="I88" i="3"/>
  <c r="G88" i="3"/>
  <c r="F88" i="3"/>
  <c r="H88" i="3"/>
  <c r="E88" i="3"/>
  <c r="F87" i="3"/>
  <c r="F86" i="3"/>
  <c r="F85" i="3"/>
  <c r="K84" i="3"/>
  <c r="F84" i="3"/>
  <c r="F83" i="3"/>
  <c r="P82" i="3"/>
  <c r="O82" i="3"/>
  <c r="N82" i="3"/>
  <c r="K82" i="3"/>
  <c r="G82" i="3"/>
  <c r="F82" i="3"/>
  <c r="H82" i="3"/>
  <c r="L82" i="3"/>
  <c r="J82" i="3"/>
  <c r="I82" i="3"/>
  <c r="E82" i="3"/>
  <c r="K81" i="3"/>
  <c r="F81" i="3"/>
  <c r="F80" i="3"/>
  <c r="F79" i="3"/>
  <c r="K78" i="3"/>
  <c r="F78" i="3"/>
  <c r="P77" i="3"/>
  <c r="O77" i="3"/>
  <c r="N77" i="3"/>
  <c r="F76" i="3"/>
  <c r="K75" i="3"/>
  <c r="F75" i="3"/>
  <c r="K74" i="3"/>
  <c r="I74" i="3"/>
  <c r="G74" i="3"/>
  <c r="F74" i="3"/>
  <c r="H74" i="3"/>
  <c r="E74" i="3"/>
  <c r="K73" i="3"/>
  <c r="F73" i="3"/>
  <c r="F72" i="3"/>
  <c r="P71" i="3"/>
  <c r="O71" i="3"/>
  <c r="N71" i="3"/>
  <c r="K71" i="3"/>
  <c r="G71" i="3"/>
  <c r="F71" i="3"/>
  <c r="H71" i="3"/>
  <c r="L71" i="3"/>
  <c r="J71" i="3"/>
  <c r="I71" i="3"/>
  <c r="E71" i="3"/>
  <c r="P70" i="3"/>
  <c r="O70" i="3"/>
  <c r="N70" i="3"/>
  <c r="F69" i="3"/>
  <c r="F68" i="3"/>
  <c r="K67" i="3"/>
  <c r="I67" i="3"/>
  <c r="G67" i="3"/>
  <c r="F67" i="3"/>
  <c r="H67" i="3"/>
  <c r="E67" i="3"/>
  <c r="O66" i="3"/>
  <c r="N66" i="3"/>
  <c r="I66" i="3"/>
  <c r="G66" i="3"/>
  <c r="F66" i="3"/>
  <c r="H66" i="3"/>
  <c r="E66" i="3"/>
  <c r="F65" i="3"/>
  <c r="P64" i="3"/>
  <c r="O64" i="3"/>
  <c r="N64" i="3"/>
  <c r="F63" i="3"/>
  <c r="F62" i="3"/>
  <c r="F61" i="3"/>
  <c r="F60" i="3"/>
  <c r="P59" i="3"/>
  <c r="O59" i="3"/>
  <c r="N59" i="3"/>
  <c r="K59" i="3"/>
  <c r="G59" i="3"/>
  <c r="F59" i="3"/>
  <c r="H59" i="3"/>
  <c r="L59" i="3"/>
  <c r="J59" i="3"/>
  <c r="I59" i="3"/>
  <c r="E59" i="3"/>
  <c r="F58" i="3"/>
  <c r="F57" i="3"/>
  <c r="P56" i="3"/>
  <c r="O56" i="3"/>
  <c r="N56" i="3"/>
  <c r="K56" i="3"/>
  <c r="G56" i="3"/>
  <c r="F56" i="3"/>
  <c r="H56" i="3"/>
  <c r="L56" i="3"/>
  <c r="J56" i="3"/>
  <c r="I56" i="3"/>
  <c r="E56" i="3"/>
  <c r="K55" i="3"/>
  <c r="I55" i="3"/>
  <c r="G55" i="3"/>
  <c r="F55" i="3"/>
  <c r="H55" i="3"/>
  <c r="E55" i="3"/>
  <c r="F54" i="3"/>
  <c r="O53" i="3"/>
  <c r="N53" i="3"/>
  <c r="K53" i="3"/>
  <c r="G53" i="3"/>
  <c r="F53" i="3"/>
  <c r="H53" i="3"/>
  <c r="L53" i="3"/>
  <c r="J53" i="3"/>
  <c r="I53" i="3"/>
  <c r="E53" i="3"/>
  <c r="F52" i="3"/>
  <c r="F51" i="3"/>
  <c r="F50" i="3"/>
  <c r="F49" i="3"/>
  <c r="P48" i="3"/>
  <c r="O48" i="3"/>
  <c r="N48" i="3"/>
  <c r="F47" i="3"/>
  <c r="P46" i="3"/>
  <c r="O46" i="3"/>
  <c r="N46" i="3"/>
  <c r="F45" i="3"/>
  <c r="F44" i="3"/>
  <c r="F43" i="3"/>
  <c r="K42" i="3"/>
  <c r="I42" i="3"/>
  <c r="G42" i="3"/>
  <c r="F42" i="3"/>
  <c r="H42" i="3"/>
  <c r="E42" i="3"/>
  <c r="G41" i="3"/>
  <c r="F41" i="3"/>
  <c r="H41" i="3"/>
  <c r="L41" i="3"/>
  <c r="P41" i="3"/>
  <c r="I41" i="3"/>
  <c r="E41" i="3"/>
  <c r="K40" i="3"/>
  <c r="F40" i="3"/>
  <c r="J25" i="3"/>
  <c r="J26" i="3"/>
  <c r="J27" i="3"/>
  <c r="J28" i="3"/>
  <c r="J29" i="3"/>
  <c r="J30" i="3"/>
  <c r="J31" i="3"/>
  <c r="J32" i="3"/>
  <c r="J33" i="3"/>
  <c r="J34" i="3"/>
  <c r="H34" i="3"/>
  <c r="F22" i="3"/>
  <c r="G14" i="3"/>
  <c r="G26" i="3"/>
  <c r="F26" i="3"/>
  <c r="G15" i="3"/>
  <c r="G27" i="3"/>
  <c r="F27" i="3"/>
  <c r="G16" i="3"/>
  <c r="G28" i="3"/>
  <c r="F28" i="3"/>
  <c r="G17" i="3"/>
  <c r="G29" i="3"/>
  <c r="F29" i="3"/>
  <c r="G18" i="3"/>
  <c r="G30" i="3"/>
  <c r="F30" i="3"/>
  <c r="G19" i="3"/>
  <c r="G31" i="3"/>
  <c r="F31" i="3"/>
  <c r="G20" i="3"/>
  <c r="G32" i="3"/>
  <c r="F32" i="3"/>
  <c r="G21" i="3"/>
  <c r="G33" i="3"/>
  <c r="F33" i="3"/>
  <c r="F34" i="3"/>
  <c r="D22" i="3"/>
  <c r="E13" i="3"/>
  <c r="E25" i="3"/>
  <c r="D25" i="3"/>
  <c r="E14" i="3"/>
  <c r="E26" i="3"/>
  <c r="D26" i="3"/>
  <c r="E15" i="3"/>
  <c r="E27" i="3"/>
  <c r="D27" i="3"/>
  <c r="E16" i="3"/>
  <c r="E28" i="3"/>
  <c r="D28" i="3"/>
  <c r="E17" i="3"/>
  <c r="E29" i="3"/>
  <c r="D29" i="3"/>
  <c r="E18" i="3"/>
  <c r="E30" i="3"/>
  <c r="D30" i="3"/>
  <c r="E19" i="3"/>
  <c r="E31" i="3"/>
  <c r="D31" i="3"/>
  <c r="E20" i="3"/>
  <c r="E32" i="3"/>
  <c r="D32" i="3"/>
  <c r="E21" i="3"/>
  <c r="E33" i="3"/>
  <c r="D33" i="3"/>
  <c r="D34" i="3"/>
  <c r="L33" i="3"/>
  <c r="N33" i="3"/>
  <c r="M21" i="3"/>
  <c r="M33" i="3"/>
  <c r="J22" i="3"/>
  <c r="K21" i="3"/>
  <c r="K33" i="3"/>
  <c r="H22" i="3"/>
  <c r="I21" i="3"/>
  <c r="I33" i="3"/>
  <c r="L32" i="3"/>
  <c r="N32" i="3"/>
  <c r="M20" i="3"/>
  <c r="M32" i="3"/>
  <c r="K20" i="3"/>
  <c r="K32" i="3"/>
  <c r="I20" i="3"/>
  <c r="I32" i="3"/>
  <c r="L31" i="3"/>
  <c r="N31" i="3"/>
  <c r="M19" i="3"/>
  <c r="M31" i="3"/>
  <c r="K19" i="3"/>
  <c r="K31" i="3"/>
  <c r="I19" i="3"/>
  <c r="I31" i="3"/>
  <c r="L30" i="3"/>
  <c r="N30" i="3"/>
  <c r="M18" i="3"/>
  <c r="M30" i="3"/>
  <c r="K18" i="3"/>
  <c r="K30" i="3"/>
  <c r="I18" i="3"/>
  <c r="I30" i="3"/>
  <c r="L29" i="3"/>
  <c r="N29" i="3"/>
  <c r="M17" i="3"/>
  <c r="M29" i="3"/>
  <c r="K17" i="3"/>
  <c r="K29" i="3"/>
  <c r="I17" i="3"/>
  <c r="I29" i="3"/>
  <c r="L28" i="3"/>
  <c r="N28" i="3"/>
  <c r="L22" i="3"/>
  <c r="M16" i="3"/>
  <c r="M28" i="3"/>
  <c r="K16" i="3"/>
  <c r="K28" i="3"/>
  <c r="I16" i="3"/>
  <c r="I28" i="3"/>
  <c r="L27" i="3"/>
  <c r="N27" i="3"/>
  <c r="M15" i="3"/>
  <c r="M27" i="3"/>
  <c r="K15" i="3"/>
  <c r="K27" i="3"/>
  <c r="I15" i="3"/>
  <c r="I27" i="3"/>
  <c r="L26" i="3"/>
  <c r="N26" i="3"/>
  <c r="M14" i="3"/>
  <c r="M26" i="3"/>
  <c r="K14" i="3"/>
  <c r="K26" i="3"/>
  <c r="I14" i="3"/>
  <c r="I26" i="3"/>
  <c r="L25" i="3"/>
  <c r="N25" i="3"/>
  <c r="M13" i="3"/>
  <c r="M25" i="3"/>
  <c r="K13" i="3"/>
  <c r="K25" i="3"/>
  <c r="I13" i="3"/>
  <c r="I25" i="3"/>
  <c r="G13" i="3"/>
  <c r="G25" i="3"/>
  <c r="F10" i="3"/>
  <c r="F9" i="3"/>
  <c r="F8" i="3"/>
  <c r="F7" i="3"/>
  <c r="H96" i="2"/>
  <c r="H95" i="2"/>
  <c r="L95" i="2"/>
  <c r="H94" i="2"/>
  <c r="H93" i="2"/>
  <c r="H92" i="2"/>
  <c r="H91" i="2"/>
  <c r="L91" i="2"/>
  <c r="H90" i="2"/>
  <c r="H89" i="2"/>
  <c r="H88" i="2"/>
  <c r="H87" i="2"/>
  <c r="H86" i="2"/>
  <c r="H85" i="2"/>
  <c r="L85" i="2"/>
  <c r="Q85" i="2"/>
  <c r="H84" i="2"/>
  <c r="H83" i="2"/>
  <c r="H82" i="2"/>
  <c r="H81" i="2"/>
  <c r="H80" i="2"/>
  <c r="H79" i="2"/>
  <c r="H78" i="2"/>
  <c r="H77" i="2"/>
  <c r="H76" i="2"/>
  <c r="H75" i="2"/>
  <c r="L74" i="2"/>
  <c r="H73" i="2"/>
  <c r="L73" i="2"/>
  <c r="H72" i="2"/>
  <c r="H71" i="2"/>
  <c r="H70" i="2"/>
  <c r="L70" i="2"/>
  <c r="Q70" i="2"/>
  <c r="H69" i="2"/>
  <c r="H68" i="2"/>
  <c r="L68" i="2"/>
  <c r="H67" i="2"/>
  <c r="H66" i="2"/>
  <c r="H65" i="2"/>
  <c r="H64" i="2"/>
  <c r="H63" i="2"/>
  <c r="H62" i="2"/>
  <c r="H61" i="2"/>
  <c r="H60" i="2"/>
  <c r="H59" i="2"/>
  <c r="L59" i="2"/>
  <c r="H58" i="2"/>
  <c r="H57" i="2"/>
  <c r="H56" i="2"/>
  <c r="H55" i="2"/>
  <c r="H54" i="2"/>
  <c r="H53" i="2"/>
  <c r="H52" i="2"/>
  <c r="H51" i="2"/>
  <c r="L51" i="2"/>
  <c r="L50" i="2"/>
  <c r="L49" i="2"/>
  <c r="H48" i="2"/>
  <c r="H47" i="2"/>
  <c r="H46" i="2"/>
  <c r="H45" i="2"/>
  <c r="H44" i="2"/>
  <c r="L43" i="2"/>
  <c r="Q43" i="2"/>
  <c r="H42" i="2"/>
  <c r="L42" i="2"/>
  <c r="Q42" i="2"/>
  <c r="H41" i="2"/>
  <c r="H40" i="2"/>
  <c r="H39" i="2"/>
  <c r="L39" i="2"/>
  <c r="H38" i="2"/>
  <c r="L38" i="2"/>
  <c r="Q38" i="2"/>
  <c r="H37" i="2"/>
  <c r="L22" i="2"/>
  <c r="J22" i="2"/>
  <c r="H22" i="2"/>
  <c r="F22" i="2"/>
  <c r="D22" i="2"/>
  <c r="K21" i="2"/>
  <c r="I21" i="2"/>
  <c r="G21" i="2"/>
  <c r="E21" i="2"/>
  <c r="I20" i="2"/>
  <c r="G20" i="2"/>
  <c r="E20" i="2"/>
  <c r="M19" i="2"/>
  <c r="K19" i="2"/>
  <c r="I19" i="2"/>
  <c r="G19" i="2"/>
  <c r="E19" i="2"/>
  <c r="M18" i="2"/>
  <c r="K18" i="2"/>
  <c r="I18" i="2"/>
  <c r="G18" i="2"/>
  <c r="E18" i="2"/>
  <c r="M17" i="2"/>
  <c r="K17" i="2"/>
  <c r="I17" i="2"/>
  <c r="G17" i="2"/>
  <c r="E17" i="2"/>
  <c r="M16" i="2"/>
  <c r="K16" i="2"/>
  <c r="I16" i="2"/>
  <c r="G16" i="2"/>
  <c r="E16" i="2"/>
  <c r="M15" i="2"/>
  <c r="K15" i="2"/>
  <c r="I15" i="2"/>
  <c r="G15" i="2"/>
  <c r="E15" i="2"/>
  <c r="M14" i="2"/>
  <c r="K14" i="2"/>
  <c r="I14" i="2"/>
  <c r="G14" i="2"/>
  <c r="E14" i="2"/>
  <c r="M13" i="2"/>
  <c r="K13" i="2"/>
  <c r="I13" i="2"/>
  <c r="G13" i="2"/>
  <c r="E13" i="2"/>
  <c r="E10" i="2"/>
  <c r="E9" i="2"/>
  <c r="C8" i="2"/>
  <c r="E8" i="2"/>
  <c r="E7" i="2"/>
  <c r="O4014" i="1"/>
  <c r="O3988" i="1"/>
  <c r="O3941" i="1"/>
  <c r="O3902" i="1"/>
  <c r="O3897" i="1"/>
  <c r="O3894" i="1"/>
  <c r="O3832" i="1"/>
  <c r="O3828" i="1"/>
  <c r="O3824" i="1"/>
  <c r="O3823" i="1"/>
  <c r="O3807" i="1"/>
  <c r="O3805" i="1"/>
  <c r="O3790" i="1"/>
  <c r="O3770" i="1"/>
  <c r="O3739" i="1"/>
  <c r="O3728" i="1"/>
  <c r="O3696" i="1"/>
  <c r="O3694" i="1"/>
  <c r="O3692" i="1"/>
  <c r="O3688" i="1"/>
  <c r="O3677" i="1"/>
  <c r="O3667" i="1"/>
  <c r="O3664" i="1"/>
  <c r="O3634" i="1"/>
  <c r="O3614" i="1"/>
  <c r="O3604" i="1"/>
  <c r="O3597" i="1"/>
  <c r="O3596" i="1"/>
  <c r="O3595" i="1"/>
  <c r="O3587" i="1"/>
  <c r="O3580" i="1"/>
  <c r="O3539" i="1"/>
  <c r="O3530" i="1"/>
  <c r="O3529" i="1"/>
  <c r="O3519" i="1"/>
  <c r="O3504" i="1"/>
  <c r="O3485" i="1"/>
  <c r="O3484" i="1"/>
  <c r="O3462" i="1"/>
  <c r="O3459" i="1"/>
  <c r="O3441" i="1"/>
  <c r="O3428" i="1"/>
  <c r="O3424" i="1"/>
  <c r="O3408" i="1"/>
  <c r="O3394" i="1"/>
  <c r="O3386" i="1"/>
  <c r="O3379" i="1"/>
  <c r="O3376" i="1"/>
  <c r="O3364" i="1"/>
  <c r="O3356" i="1"/>
  <c r="O3355" i="1"/>
  <c r="O3340" i="1"/>
  <c r="O3325" i="1"/>
  <c r="O3319" i="1"/>
  <c r="O3310" i="1"/>
  <c r="O3303" i="1"/>
  <c r="O3287" i="1"/>
  <c r="O3208" i="1"/>
  <c r="O3192" i="1"/>
  <c r="O3191" i="1"/>
  <c r="O3187" i="1"/>
  <c r="O3131" i="1"/>
  <c r="O3109" i="1"/>
  <c r="O3108" i="1"/>
  <c r="O3104" i="1"/>
  <c r="O3095" i="1"/>
  <c r="O3087" i="1"/>
  <c r="O3084" i="1"/>
  <c r="O3080" i="1"/>
  <c r="O3066" i="1"/>
  <c r="O3032" i="1"/>
  <c r="O3010" i="1"/>
  <c r="O3003" i="1"/>
  <c r="O2993" i="1"/>
  <c r="O2974" i="1"/>
  <c r="O2960" i="1"/>
  <c r="O2914" i="1"/>
  <c r="O2912" i="1"/>
  <c r="O2911" i="1"/>
  <c r="O2878" i="1"/>
  <c r="O2852" i="1"/>
  <c r="O2827" i="1"/>
  <c r="O2821" i="1"/>
  <c r="O2815" i="1"/>
  <c r="O2770" i="1"/>
  <c r="O2766" i="1"/>
  <c r="O2739" i="1"/>
  <c r="O2729" i="1"/>
  <c r="O2715" i="1"/>
  <c r="O2701" i="1"/>
  <c r="O2670" i="1"/>
  <c r="O2665" i="1"/>
  <c r="O2657" i="1"/>
  <c r="O2647" i="1"/>
  <c r="O2637" i="1"/>
  <c r="O2634" i="1"/>
  <c r="O2626" i="1"/>
  <c r="O2586" i="1"/>
  <c r="O2560" i="1"/>
  <c r="O2510" i="1"/>
  <c r="O2508" i="1"/>
  <c r="O2496" i="1"/>
  <c r="O2464" i="1"/>
  <c r="O2461" i="1"/>
  <c r="O2438" i="1"/>
  <c r="O2436" i="1"/>
  <c r="O2413" i="1"/>
  <c r="O2405" i="1"/>
  <c r="O2402" i="1"/>
  <c r="O2400" i="1"/>
  <c r="O2362" i="1"/>
  <c r="O2358" i="1"/>
  <c r="O2304" i="1"/>
  <c r="O2278" i="1"/>
  <c r="O2269" i="1"/>
  <c r="O2248" i="1"/>
  <c r="O2245" i="1"/>
  <c r="O2212" i="1"/>
  <c r="O2207" i="1"/>
  <c r="O2186" i="1"/>
  <c r="O2177" i="1"/>
  <c r="O2107" i="1"/>
  <c r="O2105" i="1"/>
  <c r="O2052" i="1"/>
  <c r="O2046" i="1"/>
  <c r="O2027" i="1"/>
  <c r="O1983" i="1"/>
  <c r="O1981" i="1"/>
  <c r="O1975" i="1"/>
  <c r="O1960" i="1"/>
  <c r="O1952" i="1"/>
  <c r="O1944" i="1"/>
  <c r="O1920" i="1"/>
  <c r="O1884" i="1"/>
  <c r="O1881" i="1"/>
  <c r="O1867" i="1"/>
  <c r="O1864" i="1"/>
  <c r="O1858" i="1"/>
  <c r="O1812" i="1"/>
  <c r="O1804" i="1"/>
  <c r="O1802" i="1"/>
  <c r="O1782" i="1"/>
  <c r="O1778" i="1"/>
  <c r="O1740" i="1"/>
  <c r="O1730" i="1"/>
  <c r="O1728" i="1"/>
  <c r="O1726" i="1"/>
  <c r="O1711" i="1"/>
  <c r="O1651" i="1"/>
  <c r="O1635" i="1"/>
  <c r="O1622" i="1"/>
  <c r="O1600" i="1"/>
  <c r="O1597" i="1"/>
  <c r="O1594" i="1"/>
  <c r="O1590" i="1"/>
  <c r="O1577" i="1"/>
  <c r="O1557" i="1"/>
  <c r="O1550" i="1"/>
  <c r="O1515" i="1"/>
  <c r="O1467" i="1"/>
  <c r="O1459" i="1"/>
  <c r="O1420" i="1"/>
  <c r="O1417" i="1"/>
  <c r="O1416" i="1"/>
  <c r="O1414" i="1"/>
  <c r="O1380" i="1"/>
  <c r="O1377" i="1"/>
  <c r="O1373" i="1"/>
  <c r="O1364" i="1"/>
  <c r="O1335" i="1"/>
  <c r="O1324" i="1"/>
  <c r="O1272" i="1"/>
  <c r="O1251" i="1"/>
  <c r="O1234" i="1"/>
  <c r="O1219" i="1"/>
  <c r="O1211" i="1"/>
  <c r="O1171" i="1"/>
  <c r="O1160" i="1"/>
  <c r="O1136" i="1"/>
  <c r="O1129" i="1"/>
  <c r="O1110" i="1"/>
  <c r="O1078" i="1"/>
  <c r="O1074" i="1"/>
  <c r="O1049" i="1"/>
  <c r="O1045" i="1"/>
  <c r="O992" i="1"/>
  <c r="O990" i="1"/>
  <c r="O988" i="1"/>
  <c r="O985" i="1"/>
  <c r="O966" i="1"/>
  <c r="O959" i="1"/>
  <c r="O953" i="1"/>
  <c r="O906" i="1"/>
  <c r="O900" i="1"/>
  <c r="O853" i="1"/>
  <c r="O841" i="1"/>
  <c r="O827" i="1"/>
  <c r="O825" i="1"/>
  <c r="O821" i="1"/>
  <c r="O803" i="1"/>
  <c r="O786" i="1"/>
  <c r="O758" i="1"/>
  <c r="O732" i="1"/>
  <c r="O3795" i="1"/>
  <c r="O3787" i="1"/>
  <c r="O707" i="1"/>
  <c r="O696" i="1"/>
  <c r="O682" i="1"/>
  <c r="O3779" i="1"/>
  <c r="O3982" i="1"/>
  <c r="O3794" i="1"/>
  <c r="O613" i="1"/>
  <c r="O583" i="1"/>
  <c r="O581" i="1"/>
  <c r="O3830" i="1"/>
  <c r="O3746" i="1"/>
  <c r="O542" i="1"/>
  <c r="O3798" i="1"/>
  <c r="O532" i="1"/>
  <c r="O3753" i="1"/>
  <c r="O518" i="1"/>
  <c r="O3883" i="1"/>
  <c r="O4008" i="1"/>
  <c r="O474" i="1"/>
  <c r="O465" i="1"/>
  <c r="O3852" i="1"/>
  <c r="O452" i="1"/>
  <c r="O449" i="1"/>
  <c r="O3931" i="1"/>
  <c r="O3775" i="1"/>
  <c r="O3970" i="1"/>
  <c r="O3878" i="1"/>
  <c r="O336" i="1"/>
  <c r="O3838" i="1"/>
  <c r="O306" i="1"/>
  <c r="O3851" i="1"/>
  <c r="O294" i="1"/>
  <c r="O292" i="1"/>
  <c r="O3962" i="1"/>
  <c r="O3891" i="1"/>
  <c r="O253" i="1"/>
  <c r="O234" i="1"/>
  <c r="O3690" i="1"/>
  <c r="O3853" i="1"/>
  <c r="O217" i="1"/>
  <c r="O3802" i="1"/>
  <c r="O139" i="1"/>
  <c r="O120" i="1"/>
  <c r="O116" i="1"/>
  <c r="O82" i="1"/>
  <c r="O78" i="1"/>
  <c r="Q53" i="1"/>
  <c r="O52" i="1"/>
  <c r="L41" i="1"/>
  <c r="K20" i="1"/>
  <c r="K32" i="1"/>
  <c r="J32" i="1"/>
  <c r="K21" i="1"/>
  <c r="K33" i="1"/>
  <c r="J33" i="1"/>
  <c r="K22" i="1"/>
  <c r="K34" i="1"/>
  <c r="J34" i="1"/>
  <c r="K23" i="1"/>
  <c r="K35" i="1"/>
  <c r="J35" i="1"/>
  <c r="K24" i="1"/>
  <c r="K36" i="1"/>
  <c r="J36" i="1"/>
  <c r="K25" i="1"/>
  <c r="K37" i="1"/>
  <c r="J37" i="1"/>
  <c r="K26" i="1"/>
  <c r="K38" i="1"/>
  <c r="J38" i="1"/>
  <c r="K27" i="1"/>
  <c r="K39" i="1"/>
  <c r="J39" i="1"/>
  <c r="K28" i="1"/>
  <c r="K40" i="1"/>
  <c r="J40" i="1"/>
  <c r="J41" i="1"/>
  <c r="H41" i="1"/>
  <c r="F41" i="1"/>
  <c r="D41" i="1"/>
  <c r="M40" i="1"/>
  <c r="I40" i="1"/>
  <c r="G40" i="1"/>
  <c r="E40" i="1"/>
  <c r="M39" i="1"/>
  <c r="I39" i="1"/>
  <c r="G39" i="1"/>
  <c r="E39" i="1"/>
  <c r="M38" i="1"/>
  <c r="I38" i="1"/>
  <c r="G38" i="1"/>
  <c r="E38" i="1"/>
  <c r="M37" i="1"/>
  <c r="I37" i="1"/>
  <c r="G37" i="1"/>
  <c r="E37" i="1"/>
  <c r="M36" i="1"/>
  <c r="I36" i="1"/>
  <c r="G36" i="1"/>
  <c r="E36" i="1"/>
  <c r="M35" i="1"/>
  <c r="I35" i="1"/>
  <c r="G35" i="1"/>
  <c r="E35" i="1"/>
  <c r="M34" i="1"/>
  <c r="I34" i="1"/>
  <c r="G34" i="1"/>
  <c r="E34" i="1"/>
  <c r="M33" i="1"/>
  <c r="I33" i="1"/>
  <c r="G33" i="1"/>
  <c r="E33" i="1"/>
  <c r="M32" i="1"/>
  <c r="I32" i="1"/>
  <c r="G32" i="1"/>
  <c r="E32" i="1"/>
  <c r="L29" i="1"/>
  <c r="J29" i="1"/>
  <c r="H29" i="1"/>
  <c r="F29" i="1"/>
  <c r="D29" i="1"/>
  <c r="M28" i="1"/>
  <c r="I28" i="1"/>
  <c r="G28" i="1"/>
  <c r="E28" i="1"/>
  <c r="M27" i="1"/>
  <c r="I27" i="1"/>
  <c r="G27" i="1"/>
  <c r="E27" i="1"/>
  <c r="M26" i="1"/>
  <c r="I26" i="1"/>
  <c r="G26" i="1"/>
  <c r="E26" i="1"/>
  <c r="M25" i="1"/>
  <c r="I25" i="1"/>
  <c r="G25" i="1"/>
  <c r="E25" i="1"/>
  <c r="M24" i="1"/>
  <c r="I24" i="1"/>
  <c r="G24" i="1"/>
  <c r="E24" i="1"/>
  <c r="M23" i="1"/>
  <c r="I23" i="1"/>
  <c r="G23" i="1"/>
  <c r="E23" i="1"/>
  <c r="M22" i="1"/>
  <c r="I22" i="1"/>
  <c r="G22" i="1"/>
  <c r="E22" i="1"/>
  <c r="M21" i="1"/>
  <c r="I21" i="1"/>
  <c r="G21" i="1"/>
  <c r="E21" i="1"/>
  <c r="M20" i="1"/>
  <c r="I20" i="1"/>
  <c r="G20" i="1"/>
  <c r="E20" i="1"/>
  <c r="L14" i="1"/>
  <c r="L17" i="1"/>
  <c r="J17" i="1"/>
  <c r="H17" i="1"/>
  <c r="F17" i="1"/>
  <c r="D17" i="1"/>
  <c r="M16" i="1"/>
  <c r="K16" i="1"/>
  <c r="I16" i="1"/>
  <c r="G16" i="1"/>
  <c r="E16" i="1"/>
  <c r="M15" i="1"/>
  <c r="K15" i="1"/>
  <c r="I15" i="1"/>
  <c r="G15" i="1"/>
  <c r="E15" i="1"/>
  <c r="M14" i="1"/>
  <c r="K14" i="1"/>
  <c r="I14" i="1"/>
  <c r="G14" i="1"/>
  <c r="E14" i="1"/>
  <c r="F10" i="1"/>
  <c r="F9" i="1"/>
  <c r="F8" i="1"/>
  <c r="F7" i="1"/>
</calcChain>
</file>

<file path=xl/sharedStrings.xml><?xml version="1.0" encoding="utf-8"?>
<sst xmlns="http://schemas.openxmlformats.org/spreadsheetml/2006/main" count="19182" uniqueCount="4445">
  <si>
    <t>Número</t>
  </si>
  <si>
    <t>Plazas</t>
  </si>
  <si>
    <t>Ratio</t>
  </si>
  <si>
    <t>Instancias</t>
  </si>
  <si>
    <t>Aprobados 1er E</t>
  </si>
  <si>
    <t>TL</t>
  </si>
  <si>
    <t>TL D</t>
  </si>
  <si>
    <t>PI</t>
  </si>
  <si>
    <t>PI D</t>
  </si>
  <si>
    <t>Aprobados 2º E</t>
  </si>
  <si>
    <t>Preguntas cortas 3</t>
  </si>
  <si>
    <t>TOTAL</t>
  </si>
  <si>
    <t>PRESENTADOS</t>
  </si>
  <si>
    <t>Aprobados 1</t>
  </si>
  <si>
    <t>Aprobados 2</t>
  </si>
  <si>
    <t>Aprobados</t>
  </si>
  <si>
    <t>Idioma</t>
  </si>
  <si>
    <t>Inglés</t>
  </si>
  <si>
    <t>Francés</t>
  </si>
  <si>
    <t>Alemán</t>
  </si>
  <si>
    <t>POSICIÓN MEDIA APROBADOS</t>
  </si>
  <si>
    <t>1º</t>
  </si>
  <si>
    <t>2º</t>
  </si>
  <si>
    <t>FINAL</t>
  </si>
  <si>
    <t>PROVINCIAS</t>
  </si>
  <si>
    <t>Baleares</t>
  </si>
  <si>
    <t>Barcelona</t>
  </si>
  <si>
    <t>La Coruña</t>
  </si>
  <si>
    <t>Las Palmas</t>
  </si>
  <si>
    <t>Madrid</t>
  </si>
  <si>
    <t>Málaga</t>
  </si>
  <si>
    <t>Sevilla</t>
  </si>
  <si>
    <t>Valencia</t>
  </si>
  <si>
    <t>Valladolid</t>
  </si>
  <si>
    <t>Presentados</t>
  </si>
  <si>
    <t>Cortas</t>
  </si>
  <si>
    <t>Final</t>
  </si>
  <si>
    <t>TOP POSICIONES NO SUPERAN EXAMEN</t>
  </si>
  <si>
    <t>REPARTO TEÓRICO</t>
  </si>
  <si>
    <t>Ex 1 a 2</t>
  </si>
  <si>
    <t>Ex. 2 a cortas</t>
  </si>
  <si>
    <t>Ex. 3 a final</t>
  </si>
  <si>
    <t>Nota media 1er Examen =  13,34  / ( 12,07) + ( 1,26 )</t>
  </si>
  <si>
    <t>Nota media 2º examen = 16,78</t>
  </si>
  <si>
    <t xml:space="preserve">Nota media 3er examen = 23,37 </t>
  </si>
  <si>
    <t>Nota media final =  54,84</t>
  </si>
  <si>
    <t>LISTA DE ADMITIDOS</t>
  </si>
  <si>
    <t>PRIMER EXAMEN</t>
  </si>
  <si>
    <t>SEGUNDO EXAMEN</t>
  </si>
  <si>
    <t>PREGUNTAS CORTAS</t>
  </si>
  <si>
    <t>NOTA</t>
  </si>
  <si>
    <t>POSICIÓN</t>
  </si>
  <si>
    <t>APELLIDOS Y NOMBRE</t>
  </si>
  <si>
    <t>SEDE</t>
  </si>
  <si>
    <t>IDIOMA</t>
  </si>
  <si>
    <t>APROBADO</t>
  </si>
  <si>
    <t>Posición</t>
  </si>
  <si>
    <t>Nota</t>
  </si>
  <si>
    <t>Nota Total</t>
  </si>
  <si>
    <t>ABAD GARCIA, JAVIER</t>
  </si>
  <si>
    <t>BARCELONA</t>
  </si>
  <si>
    <t>INGLES</t>
  </si>
  <si>
    <t>NO</t>
  </si>
  <si>
    <t>ABAD SECO, PEDRO</t>
  </si>
  <si>
    <t>VALLADOLID</t>
  </si>
  <si>
    <t>ABANADES MARTINEZ, MELISA</t>
  </si>
  <si>
    <t>VALENCIA</t>
  </si>
  <si>
    <t>ABARCA FASSI, EVA MARIA</t>
  </si>
  <si>
    <t>MADRID</t>
  </si>
  <si>
    <t>SI</t>
  </si>
  <si>
    <t>ABELENDA NUÑEZ, MARIA</t>
  </si>
  <si>
    <t>ABELLA PAJON, ARACELI</t>
  </si>
  <si>
    <t>LA CORUÑA</t>
  </si>
  <si>
    <t>ABELLAN BLAY, MARIA DE LAS VIRTUDES</t>
  </si>
  <si>
    <t>ABRAHAM DE LAMO, ROCIO</t>
  </si>
  <si>
    <t>ABRIL MARTIN, ALBERTO JOSE</t>
  </si>
  <si>
    <t>ACEBES SERRANO, HENAR</t>
  </si>
  <si>
    <t>ACHHAB EXPOSITO, NOREDIN</t>
  </si>
  <si>
    <t>ACOSTA ALVARES OSSORIO, DEBORA</t>
  </si>
  <si>
    <t>SEVILLA</t>
  </si>
  <si>
    <t>ACOSTA FONCUBIERTA, DANIEL</t>
  </si>
  <si>
    <t>ACOSTA PADRON, ALEXANDER</t>
  </si>
  <si>
    <t>LAS PALMAS</t>
  </si>
  <si>
    <t>ACUÑA MORENO, JOSE LUIS DE</t>
  </si>
  <si>
    <t>ADAMUZ SANCHEZ, MARIA ROSARIO</t>
  </si>
  <si>
    <t>MALAGA</t>
  </si>
  <si>
    <t>ADELL PRIEGO, IGNACIO</t>
  </si>
  <si>
    <t>AFKIR BOULAAYOUN, FAIZA</t>
  </si>
  <si>
    <t>FRANCES</t>
  </si>
  <si>
    <t>AGEA AVILA, ROSA MARIA</t>
  </si>
  <si>
    <t>AGREDA FORTUÑO, BLANCA</t>
  </si>
  <si>
    <t>AGREGAN PEREZ, PABLO</t>
  </si>
  <si>
    <t>AGUADO FERREIRA, ISABEL</t>
  </si>
  <si>
    <t>AGUADO GARCIA, ZAIDA</t>
  </si>
  <si>
    <t>AGUADO LLORENTE, PATRICIA</t>
  </si>
  <si>
    <t>AGUDO ANDRES, CRISTINA</t>
  </si>
  <si>
    <t>AGÜERA LOMEÑA, MARIA DE LOS ANGELES</t>
  </si>
  <si>
    <t>AGUILA BARRAL, ANNA</t>
  </si>
  <si>
    <t>AGUILELLA RIBES, ROSARIO</t>
  </si>
  <si>
    <t>AGUILERA ALISTE, RAUL</t>
  </si>
  <si>
    <t>AGUILERA EXPOSITO, LORENA</t>
  </si>
  <si>
    <t>AGUILERA MARQUEZ, CARMEN</t>
  </si>
  <si>
    <t>AGUILERA MARTINEZ, ESTEBAN</t>
  </si>
  <si>
    <t>AGUIRRE PEREZ, CARLOTA</t>
  </si>
  <si>
    <t>AGULLO TORREGROSA, VANESSA</t>
  </si>
  <si>
    <t>AGUSTI GUILLEM, MARIA DESAMPARADOS</t>
  </si>
  <si>
    <t>AHMED MOHAMED, HAMZZA</t>
  </si>
  <si>
    <t>AHUMADA LARA, FELIPE</t>
  </si>
  <si>
    <t>ALAGUERO MARTINEZ, MARIA</t>
  </si>
  <si>
    <t>ALAMAR FERRER, JUANA</t>
  </si>
  <si>
    <t>ALASCIO GARCIA, FRANCISCO JESUS</t>
  </si>
  <si>
    <t>ALBA ALCALA ZAMORA, MARIA ROSARIO</t>
  </si>
  <si>
    <t>ALBA BERMUDEZ, MARIA ARACELI</t>
  </si>
  <si>
    <t>ALBA GALEOTE, MARIA</t>
  </si>
  <si>
    <t>ALBA JIMENEZ, SERAFIN DE</t>
  </si>
  <si>
    <t>ALBA LEON, MANUEL</t>
  </si>
  <si>
    <t>ALBA MESQUIDA, MARGARITA</t>
  </si>
  <si>
    <t>ALBALADEJO GARCIA, ROCIO</t>
  </si>
  <si>
    <t>ALBALADEJO PEREZ, MARIA SOLEDAD</t>
  </si>
  <si>
    <t>ALBERT MENESES, MARIA VICENTA</t>
  </si>
  <si>
    <t>ALBERT MOLINA, MIGUEL</t>
  </si>
  <si>
    <t>ALBIÑANA UBEDA, ANA MARIA</t>
  </si>
  <si>
    <t>ALBORT VILA, GUILLEM</t>
  </si>
  <si>
    <t>ALCALA BERBEL, ENCARNACION</t>
  </si>
  <si>
    <t>ALCANTARA JIMENEZ, JUAN ALBERTO</t>
  </si>
  <si>
    <t>ALCANTARA MARTINEZ, JUAN FRANCISCO</t>
  </si>
  <si>
    <t>ALCARAZ ANDRES, ANGELA MARIA</t>
  </si>
  <si>
    <t>ALCARAZ CHOCANO, CARLOS</t>
  </si>
  <si>
    <t>ALCARAZ MOLTO, MARIA DEL CARMEN</t>
  </si>
  <si>
    <t>ALCARAZ RUIZ, SONIA</t>
  </si>
  <si>
    <t>ALCAZAR CASAS, CARLOS</t>
  </si>
  <si>
    <t>ALCOCER PINILLA, PALOMA</t>
  </si>
  <si>
    <t>ALCOCER TORRE, RAUL</t>
  </si>
  <si>
    <t>ALEGRE JAEN, VICTOR</t>
  </si>
  <si>
    <t>ALEGRE SOLIS, MARIA</t>
  </si>
  <si>
    <t>ALEGRE VALERIO, LIDIA</t>
  </si>
  <si>
    <t>ALEKSANDROVA ILIEVA, NADEZHDA</t>
  </si>
  <si>
    <t>ALEMANY ALEMANY, ADRIAN</t>
  </si>
  <si>
    <t>ALEPUZ GOMEZ, PILAR</t>
  </si>
  <si>
    <t>ALEPUZ MUÑOZ, CRISTINA</t>
  </si>
  <si>
    <t>ALFARO SAÑUDO, FRANCISCO JAVIER</t>
  </si>
  <si>
    <t>ALFONSO FREIJEIRO, MARCOS</t>
  </si>
  <si>
    <t>ALFONSO LINARES, VICTOR ANDRES</t>
  </si>
  <si>
    <t>ALFONSO OSORIO, MARIO</t>
  </si>
  <si>
    <t>ALGABA APARICIO, ARTURO</t>
  </si>
  <si>
    <t>ALGAR BENET, MONTSERRAT</t>
  </si>
  <si>
    <t>ALGAR LOZANO, MIGUEL ANGEL</t>
  </si>
  <si>
    <t>ALGUACIL MUÑOZ, ALFONSO</t>
  </si>
  <si>
    <t>ALLER BARTOLOME, SANDRA</t>
  </si>
  <si>
    <t>ALLER ORDAS, ROCIO</t>
  </si>
  <si>
    <t>ALMAGRO RODRIGUEZ, CELIA</t>
  </si>
  <si>
    <t>ALMARZA RODRIGUEZ, OSCAR</t>
  </si>
  <si>
    <t>ALMAZAN TABERNER, ISAAC</t>
  </si>
  <si>
    <t>ALMENDAREZ LATORRE, ALBERTO</t>
  </si>
  <si>
    <t>ALMENDROS AYUSO, RUBEN</t>
  </si>
  <si>
    <t>ALMENDROS FERNANDEZ, ANTONIO</t>
  </si>
  <si>
    <t>ALMODOVAR MAYORGAS, CRISTINA</t>
  </si>
  <si>
    <t>ALMODOVAR MAYORGAS, LAURA</t>
  </si>
  <si>
    <t>ALONSO ALONSO, MARIA DEL CARMEN</t>
  </si>
  <si>
    <t>ALONSO ALVAREZ, ELENA</t>
  </si>
  <si>
    <t>ALONSO BENEYTO, MARIA INMACULADA</t>
  </si>
  <si>
    <t>ALONSO BERNAL, MARIA</t>
  </si>
  <si>
    <t>ALONSO BRAVO, LORENA</t>
  </si>
  <si>
    <t>ALONSO BUITRAGO, MIGUEL</t>
  </si>
  <si>
    <t>ALONSO CASTRO, CRISTINA</t>
  </si>
  <si>
    <t>ALONSO EGUILUZ, HECTOR RUBEN</t>
  </si>
  <si>
    <t>ALONSO GARCIA, GERMAN</t>
  </si>
  <si>
    <t>ALONSO GARCIA, MARIA</t>
  </si>
  <si>
    <t>ALONSO GIGANTE, CASILDA MARIA</t>
  </si>
  <si>
    <t>ALONSO GOMEZ, ALBERTO</t>
  </si>
  <si>
    <t>ALONSO GOMEZ, SONSOLES</t>
  </si>
  <si>
    <t>ALONSO HOLGADO, ALEJANDRO</t>
  </si>
  <si>
    <t>ALONSO INFESTAS, ANTONIO</t>
  </si>
  <si>
    <t>ALONSO IRIGARAY, JUAN MIGUEL</t>
  </si>
  <si>
    <t>ALONSO DEL HOYO, MARIA VICTORIA</t>
  </si>
  <si>
    <t>ALONSO LLAMAS, Mª BEATRIZ</t>
  </si>
  <si>
    <t>ALONSO MARTIN, LEONOR</t>
  </si>
  <si>
    <t>ALONSO MARTIN, MARIA JESUS</t>
  </si>
  <si>
    <t>ALONSO MARTIN, VERONICA</t>
  </si>
  <si>
    <t>ALONSO LEAL, ROBERTO</t>
  </si>
  <si>
    <t>ALONSO PARDELLAS, CLARA</t>
  </si>
  <si>
    <t>ALONSO PEREZ, ENRIQUE</t>
  </si>
  <si>
    <t>ALONSO PUENTE, MARIA ENCARNACION</t>
  </si>
  <si>
    <t>ALONSO SANTOS, SARA</t>
  </si>
  <si>
    <t>ALONSO VIRGOS, CARLOS</t>
  </si>
  <si>
    <t>ALONSO NARGANES, HUGO</t>
  </si>
  <si>
    <t>ALOY VERDU, MARTA</t>
  </si>
  <si>
    <t>ALVAREZ ALVAREZ, ARIANA</t>
  </si>
  <si>
    <t>ALVAREZ CIUDAD, MARIA JOSE</t>
  </si>
  <si>
    <t>ALVAREZ CUERVO, DAVID</t>
  </si>
  <si>
    <t>ALVAREZ CUIÑAS, ALEJANDRA</t>
  </si>
  <si>
    <t>ALVAREZ ESTEBAN, BEATRIZ NIEVES</t>
  </si>
  <si>
    <t>ALVAREZ FERNANDEZ, ALBA</t>
  </si>
  <si>
    <t>ALVAREZ FERNANDEZ, ANGEL</t>
  </si>
  <si>
    <t>ALVAREZ FERNANDEZ, ELENA</t>
  </si>
  <si>
    <t>ALVAREZ FERNANDEZ, ZAIDA</t>
  </si>
  <si>
    <t>ALVAREZ GARCIA, ALEJANDRO</t>
  </si>
  <si>
    <t>ALVAREZ GARCIA, NADIA</t>
  </si>
  <si>
    <t>ALVAREZ GARCIA, REBECA</t>
  </si>
  <si>
    <t>ALVAREZ GIL, GERMAN</t>
  </si>
  <si>
    <t>ALVAREZ GONZALEZ, ADRIAN</t>
  </si>
  <si>
    <t>ALVAREZ GONZALEZ, JESUS</t>
  </si>
  <si>
    <t>ALVAREZ GONZALEZ, SARA</t>
  </si>
  <si>
    <t>ALVAREZ GÜILES, PABLO</t>
  </si>
  <si>
    <t>ALVAREZ HERNANDEZ, CARLA</t>
  </si>
  <si>
    <t>ALVAREZ LOPEZ, SHEYLA</t>
  </si>
  <si>
    <t>ALVAREZ MAGARIÑO, SONIA CRISTINA</t>
  </si>
  <si>
    <t>ALVAREZ MARTINEZ, PEDRO ISRAEL</t>
  </si>
  <si>
    <t>ALVAREZ MEDIAVILLA, BORJA</t>
  </si>
  <si>
    <t>ALVAREZ MEDINA, PALOMA DE LOS DOLORES</t>
  </si>
  <si>
    <t>ALVAREZ PANIAGUA, EMILIANA</t>
  </si>
  <si>
    <t>ALVAREZ RODRIGUEZ, EVA MARIA</t>
  </si>
  <si>
    <t>ALVAREZ ROLDAN, SERGIO</t>
  </si>
  <si>
    <t>ALVAREZ SERRANO, CRISTIAN</t>
  </si>
  <si>
    <t>ALVAREZ VERDEJA, MARIA ANGELES</t>
  </si>
  <si>
    <t>ALVAREZ VILLASAN, JOSE</t>
  </si>
  <si>
    <t>ALVAREZ DE CASTRO, INES</t>
  </si>
  <si>
    <t>ALVAREZ DE PRADA, NAHIR</t>
  </si>
  <si>
    <t>ALVAREZ-CUEVAS SOLE, MARIA EUGÈNIA</t>
  </si>
  <si>
    <t>ALVARO FERNANDEZ, MARIA DEL MAR</t>
  </si>
  <si>
    <t>ALVARO RIBERA, CARLOS</t>
  </si>
  <si>
    <t>AMADO BLANCO, TANIA</t>
  </si>
  <si>
    <t>AMADO SALORIO, INES</t>
  </si>
  <si>
    <t>AMADOR FALCON, MARIA DEL MAR</t>
  </si>
  <si>
    <t>AMAT DURA, ALEJANDRO</t>
  </si>
  <si>
    <t>AMAT DURA, VICENTE LUIS</t>
  </si>
  <si>
    <t>AMAT VILALTA, PATRICIA</t>
  </si>
  <si>
    <t>AMO GONZALEZ, AITANA IRENE</t>
  </si>
  <si>
    <t>AMO LOBETE, MARTA DEL</t>
  </si>
  <si>
    <t>AMORES GONZALEZ, CARLOS</t>
  </si>
  <si>
    <t>AMOROS GARCIA, ADRIANA</t>
  </si>
  <si>
    <t>AMURGO VILA, OLGA</t>
  </si>
  <si>
    <t>ANAYA RUIZ, FRANCISCO JESUS</t>
  </si>
  <si>
    <t>ANDRES BELLO, MANUEL</t>
  </si>
  <si>
    <t>ANDRES BRAVO, IGNACIO</t>
  </si>
  <si>
    <t>ANDRES CABRERO, BELEN DE</t>
  </si>
  <si>
    <t>ANDRES CARRILLO, ANAIS DE</t>
  </si>
  <si>
    <t>ALEMAN</t>
  </si>
  <si>
    <t>ANDRES CLIMENT, ALBA MARIA</t>
  </si>
  <si>
    <t>ANDRES DE OLEZA, MACARENA</t>
  </si>
  <si>
    <t>ANDRES GONZALEZ, PILAR</t>
  </si>
  <si>
    <t>ANGUITA ORTEGA, MARIA TERESA</t>
  </si>
  <si>
    <t>ANGULO RUIZ, MARIA DOLORES</t>
  </si>
  <si>
    <t>ANIDO RODRIGUEZ, LUISA</t>
  </si>
  <si>
    <t>ANTON AGUILAR, ELENA VICTORIA</t>
  </si>
  <si>
    <t>ANTON HURTADO, CARMEN</t>
  </si>
  <si>
    <t>ANTON NAVAS, ALBERTO</t>
  </si>
  <si>
    <t>ANTON VILLAR, LAURA</t>
  </si>
  <si>
    <t>ANULA CASTELLS, MARIA SOLEDAD</t>
  </si>
  <si>
    <t>APARICIO FIGUEROA, ANA</t>
  </si>
  <si>
    <t>APARICIO GONZALEZ, ANGEL</t>
  </si>
  <si>
    <t>APARICIO IMBULUZQUETA, LAURA-LEONOR</t>
  </si>
  <si>
    <t>APARICIO JIMENEZ, ANA MARIA</t>
  </si>
  <si>
    <t>APARICIO JIMENEZ, VANESSA</t>
  </si>
  <si>
    <t>APARICIO LEIVA, ROCIO DE LA ESPERANZA</t>
  </si>
  <si>
    <t>APARICIO MARTIN, MANUEL</t>
  </si>
  <si>
    <t>ARAGON ESPINAL, SILVIA NOEMI</t>
  </si>
  <si>
    <t>ARAGON RUIZ, LUCIA</t>
  </si>
  <si>
    <t>ARAGON VELA, ANA MARIA</t>
  </si>
  <si>
    <t>ARANDA BELTRAN, ALICIA</t>
  </si>
  <si>
    <t>ARANDA GARCIA, ANA</t>
  </si>
  <si>
    <t>ARANDA MARTIN, YAIZA</t>
  </si>
  <si>
    <t>ARANGO RODRIGUEZ, LAURA</t>
  </si>
  <si>
    <t>ARANGUREN PALMA, PABLO</t>
  </si>
  <si>
    <t>ARANSAY ALEJANDRE, ANA MARIA</t>
  </si>
  <si>
    <t>ARAQUE GINER, VERA</t>
  </si>
  <si>
    <t>ARASCO ESTEBAN, JOSE RAMON</t>
  </si>
  <si>
    <t>ARCAS CARREGALO, GONZALO</t>
  </si>
  <si>
    <t>ARCE ARCE, MARIA ELENA</t>
  </si>
  <si>
    <t>ARCE LOPEZ, LARA PATRICIA</t>
  </si>
  <si>
    <t>ARCOS POBLETE, DANIEL</t>
  </si>
  <si>
    <t>ARDAO RODRIGUEZ, MARIA ANGELES</t>
  </si>
  <si>
    <t>ARDIZONE PECIÑA, BELEN</t>
  </si>
  <si>
    <t>AREVALO BLANCAR, CARMEN</t>
  </si>
  <si>
    <t>AREVALO PEREZ, LUCIA</t>
  </si>
  <si>
    <t>ARGUELLES RODRIGUEZ, AINOA</t>
  </si>
  <si>
    <t>ARGÜELLES CALZON, ALEJANDRA CAROLINA</t>
  </si>
  <si>
    <t>ARIAS AREVALO, DAVID</t>
  </si>
  <si>
    <t>ARIAS BLANCO, ANTONIO JESUS</t>
  </si>
  <si>
    <t>ARIAS FERNANDEZ, ROCIO</t>
  </si>
  <si>
    <t>ARIAS GONZALEZ, ANGELA</t>
  </si>
  <si>
    <t>ARIAS POYATOS, NOELIA</t>
  </si>
  <si>
    <t>ARIAS RUIZ, ANGEL</t>
  </si>
  <si>
    <t>ARIÑO SUSTAETA, PABLO</t>
  </si>
  <si>
    <t>ARMAS ASCENSION, CRISTINA</t>
  </si>
  <si>
    <t>ARNALDO ALVAREZ, ANA</t>
  </si>
  <si>
    <t>ARQUES GONZALEZ, JAVIER</t>
  </si>
  <si>
    <t>ARRABAL BAZAGA, ANTONIO</t>
  </si>
  <si>
    <t>ARREGUI APARICIO, DAVID</t>
  </si>
  <si>
    <t>ARRIBAS NUÑEZ, CARLA</t>
  </si>
  <si>
    <t>ARRIBAS RIOS, MARIA JOSEFA</t>
  </si>
  <si>
    <t>ARRIETA TERRADELLAS, SILVIA</t>
  </si>
  <si>
    <t>ARROYO PEREZ, ISABEL</t>
  </si>
  <si>
    <t>ARROYO QUIÑONES, CELIA</t>
  </si>
  <si>
    <t>ARROYO SAMPEDRO, NADIA</t>
  </si>
  <si>
    <t>ARROYO SANCHEZ, JULIA</t>
  </si>
  <si>
    <t>ARROYO SAUCES, MARIA DEL CARMEN</t>
  </si>
  <si>
    <t>ARRUABARRENA BIURRARENA, MARIA BEGOÑA</t>
  </si>
  <si>
    <t>ARTEAGA ZATARAIN, MARIA TERESA</t>
  </si>
  <si>
    <t>ARTIGUES GIL, INMACULADA</t>
  </si>
  <si>
    <t>ARTILES SANTANA, CINTIA</t>
  </si>
  <si>
    <t>ASENSIO SANZ, EUGENIO</t>
  </si>
  <si>
    <t>ASOREY JUANES, RAQUEL</t>
  </si>
  <si>
    <t>ASTOBIZA ALFARO, JOSE</t>
  </si>
  <si>
    <t>ASTUDILLO GARCIA, ESTHER</t>
  </si>
  <si>
    <t>ATANES GARCIOLO, GABRIEL</t>
  </si>
  <si>
    <t>ATENCIA LOPEZ, JOAQUIN JOSE</t>
  </si>
  <si>
    <t>ATIENZA CASTELLANOS, POTENCIANO</t>
  </si>
  <si>
    <t>ATIENZA GRACIA, JORGE</t>
  </si>
  <si>
    <t>ATIENZA PASTOR, JORGE</t>
  </si>
  <si>
    <t>AVALOS MARIN, MARIA JESUS</t>
  </si>
  <si>
    <t>AVENDAÑO RAMIREZ, FRANCISCO JAVIER</t>
  </si>
  <si>
    <t>AVIA RAYA, MARIA INMACULADA</t>
  </si>
  <si>
    <t>AVILA FERNANDEZ, AIDA MARIA</t>
  </si>
  <si>
    <t>AVILA GOAS, PABLO ALBERTO</t>
  </si>
  <si>
    <t>AVILA PARRALES, ANA</t>
  </si>
  <si>
    <t>AVILA PLAZA, ANTONIO</t>
  </si>
  <si>
    <t>AVILA PLAZA, DAVID</t>
  </si>
  <si>
    <t>AVILA VICO, ANTONIO MANUEL</t>
  </si>
  <si>
    <t>AVILES BRAVO, ANA BEATRIZ</t>
  </si>
  <si>
    <t>AVILES MORERA, JACOBO NICOLAS</t>
  </si>
  <si>
    <t>AVILES VIDAL, ELISA</t>
  </si>
  <si>
    <t>AYALA FERNANDEZ, ALVARO</t>
  </si>
  <si>
    <t>AYALA VICENTE, ELENA</t>
  </si>
  <si>
    <t>AYLLON CIRIA, CLARA</t>
  </si>
  <si>
    <t>AYUSO FERNANDEZ, EUGENIO</t>
  </si>
  <si>
    <t>BALEARES</t>
  </si>
  <si>
    <t>AZACETA AVILA, BEATRIZ</t>
  </si>
  <si>
    <t>AZNAR ORTIZ, MARIA DOLORES</t>
  </si>
  <si>
    <t>AZNAR PEQUEÑO, RAQUEL</t>
  </si>
  <si>
    <t>AZPIROZ SEVILLANO, ALEJANDRA</t>
  </si>
  <si>
    <t>AZUARA JABATO, PABLO</t>
  </si>
  <si>
    <t>BACALLADO GARCIA, JAVIER MAXIMINO</t>
  </si>
  <si>
    <t>BACHILLER SANZ, MERCEDES</t>
  </si>
  <si>
    <t>BADRA CABALLERO, ARICE DEL CARMEN</t>
  </si>
  <si>
    <t>BAENA ALVAREZ, MARCOS</t>
  </si>
  <si>
    <t>BAENA GARCIA, JOSE FERNANDO</t>
  </si>
  <si>
    <t>BAEZ LEVA, ANDRES</t>
  </si>
  <si>
    <t>BAILO GARCIA, RAFAEL ALFREDO</t>
  </si>
  <si>
    <t>BAIOCCO ARANDA, MARCELO ADRIAN</t>
  </si>
  <si>
    <t>BAJO HERREROS, AMAYA</t>
  </si>
  <si>
    <t>BAJO RODRIGUEZ, MARIA MILAGROS</t>
  </si>
  <si>
    <t>BALAGUER GADEA, CARLA</t>
  </si>
  <si>
    <t>BALAGUER TOLEDO, JOAN MANUEL</t>
  </si>
  <si>
    <t>BALCELLS CREGENZAN, JOSEP</t>
  </si>
  <si>
    <t>BALLESTERO RANILLA, DANIEL</t>
  </si>
  <si>
    <t>BALLESTERO SANCHEZ, INES</t>
  </si>
  <si>
    <t>BALLESTEROS CHICO, ALBERTO</t>
  </si>
  <si>
    <t>BALLESTEROS FERRER, EVA</t>
  </si>
  <si>
    <t>BALLESTEROS GOMEZ, RAUL</t>
  </si>
  <si>
    <t>BALLESTEROS VERA, ANA</t>
  </si>
  <si>
    <t>BALO GARCIA, SERGIO</t>
  </si>
  <si>
    <t>BANDRES MATA, MATILDE MARIA</t>
  </si>
  <si>
    <t>BANGO IGLESIAS, ROCIO</t>
  </si>
  <si>
    <t>BANQUERI GARCIA, LAURA</t>
  </si>
  <si>
    <t>BAÑERES DE FRUTOS, MANUEL</t>
  </si>
  <si>
    <t>BAÑEZA DOMINGUEZ, CLARA</t>
  </si>
  <si>
    <t>BAÑOS OLMOS, CARLOS JOSE</t>
  </si>
  <si>
    <t>BARANCO PAMPLIEGA, ALBA</t>
  </si>
  <si>
    <t>BARBA ESPARZA, SERGIO</t>
  </si>
  <si>
    <t>BARBA PEREZ, ISABEL MARIA</t>
  </si>
  <si>
    <t>BARBERA CARRASCO, MARIA VICTORIA</t>
  </si>
  <si>
    <t>BARBERA FERRER, ALEJANDRO</t>
  </si>
  <si>
    <t>BARBERA GARCIA, ALBERTO</t>
  </si>
  <si>
    <t>BARBERA MATEO, MARIA</t>
  </si>
  <si>
    <t>BARBOSA PORTELA, MARTA</t>
  </si>
  <si>
    <t>BARCIA SIXTO, FRANCISCO JOSE</t>
  </si>
  <si>
    <t>BARONA ILARIO, CARLOS</t>
  </si>
  <si>
    <t>BARRACHINA AÑO, JOAN FERRAN</t>
  </si>
  <si>
    <t>BARRACHINA MARSELLES, MARTA</t>
  </si>
  <si>
    <t>BARRAGAN MOLINA, MARTA</t>
  </si>
  <si>
    <t>BARRANCO BERENGUER, ISABEL LORETO</t>
  </si>
  <si>
    <t>BARRASUS ABAD, INES</t>
  </si>
  <si>
    <t>BARREIRO GONZALEZ, FATIMA</t>
  </si>
  <si>
    <t>BARREIRO PERNAS, EVA</t>
  </si>
  <si>
    <t>BARREIRO VIDAL, MARIA</t>
  </si>
  <si>
    <t>BARRENA VAZQUEZ, BELEN</t>
  </si>
  <si>
    <t>BARRENAS ARTAL, CARLOS ALBERTO</t>
  </si>
  <si>
    <t>BARRERA CAMPOS, LAURA</t>
  </si>
  <si>
    <t>BARRERA FERROL, IRIA</t>
  </si>
  <si>
    <t>BARRERO FLORES, SARA</t>
  </si>
  <si>
    <t>BARRIENTOS ORTIZ, ANDREA LAURA</t>
  </si>
  <si>
    <t>BARRIENTOS ORTIZ, CARLOS ALBERTO</t>
  </si>
  <si>
    <t>BARRIGA REY, JAVIER</t>
  </si>
  <si>
    <t>BARRIGON PEREZ, LAURA</t>
  </si>
  <si>
    <t>BARRIO BERNAD, BEATRIZ PILAR</t>
  </si>
  <si>
    <t>BARRIO CADELO, SILVIA DEL</t>
  </si>
  <si>
    <t>BARRIO RUIZ ZARCO, CLARA EUGENIA DEL</t>
  </si>
  <si>
    <t>BARRIOS PLAZA, MARINA</t>
  </si>
  <si>
    <t>BASCON ORTIZ, CARMEN</t>
  </si>
  <si>
    <t>BASSO SERRAT, JORDI</t>
  </si>
  <si>
    <t>BASTIDA CHIMENOS, LAURA</t>
  </si>
  <si>
    <t>BASTOS ORMIGUEZ, ALBA</t>
  </si>
  <si>
    <t>BATALLA GOMEZ, JULIO</t>
  </si>
  <si>
    <t>BATISTA MULLER, TOMAS</t>
  </si>
  <si>
    <t>BATLLE CASIN, NURIA</t>
  </si>
  <si>
    <t>BATUGG RODRIGUEZ, PALOMA</t>
  </si>
  <si>
    <t>BAZARRA REQUENA, MARINA</t>
  </si>
  <si>
    <t>BECERRIL FERNANDEZ, ESTER</t>
  </si>
  <si>
    <t>BEGINES MANZORRO, ELENA</t>
  </si>
  <si>
    <t>BEJARANO DIAZ, PABLO JOSE</t>
  </si>
  <si>
    <t>BEL SANCHEZ, CRISTINA</t>
  </si>
  <si>
    <t>BELLES BELTRAN, NOELIA</t>
  </si>
  <si>
    <t>BELLES RIVERA, ISMAEL</t>
  </si>
  <si>
    <t>BELLIDO PEREZ, JOSEBA</t>
  </si>
  <si>
    <t>BELLMUNT BARREDA, CARINA</t>
  </si>
  <si>
    <t>BELLO ALAMEDA, MARIA CARLOTA</t>
  </si>
  <si>
    <t>BELLO BRITO, ENRIQUE DOMINGO</t>
  </si>
  <si>
    <t>BELLO CEBRAL, JOSE LUIS</t>
  </si>
  <si>
    <t>BELLOCH ORTI, JOSE</t>
  </si>
  <si>
    <t>BELOSO BENITO, JOSE ANTONIO</t>
  </si>
  <si>
    <t>BELOSO BENITO, MARIA DEL CARMEN</t>
  </si>
  <si>
    <t>BELTRAN MARTINEZ, ANGELA</t>
  </si>
  <si>
    <t>BELTRAN RUIZ, CRISTINA</t>
  </si>
  <si>
    <t>BELVER ZURITA, ALMUDENA</t>
  </si>
  <si>
    <t>BELVIS NUÑEZ, LAURA</t>
  </si>
  <si>
    <t>BELVIS PASCUAL, ALBERTO</t>
  </si>
  <si>
    <t>BENITES AGREDA, FIORELA TATIANA</t>
  </si>
  <si>
    <t>BENITEZ GUERRERO DE ESCALANTE, SARA</t>
  </si>
  <si>
    <t>BENITO AUSIN, NIDIA DE</t>
  </si>
  <si>
    <t>BENITO LARA, SANDRA</t>
  </si>
  <si>
    <t>BENITO MORAN, MONICA</t>
  </si>
  <si>
    <t>BENITO TOVAR, MARIA DE LA ASUNCION</t>
  </si>
  <si>
    <t>BENLLOCH BONDIA, MARTA</t>
  </si>
  <si>
    <t>BENLLOCH MARTI, MARIA LUISA</t>
  </si>
  <si>
    <t>BERASALUCE GONZALEZ, MIKEL</t>
  </si>
  <si>
    <t>BERAZAA GOMEZ, FAUSTO VICENTE</t>
  </si>
  <si>
    <t>BERBEL MIRALLES, MARIA DOLORES</t>
  </si>
  <si>
    <t>BERDEJO ESTELLE, ANA</t>
  </si>
  <si>
    <t>BERENGUEL MARTINEZ, FRANCISCO</t>
  </si>
  <si>
    <t>BERLANGA AGUILAR, CAROLINA</t>
  </si>
  <si>
    <t>BERMEJO BOYANO, JAVIER</t>
  </si>
  <si>
    <t>BERMEJO CABRERA, ESPERANZA MACARENA</t>
  </si>
  <si>
    <t>BERMEJO FERNANDEZ, ELISA</t>
  </si>
  <si>
    <t>BERMEJO HERRERA, JESUS</t>
  </si>
  <si>
    <t>BERMEJO MORAN, LUIS</t>
  </si>
  <si>
    <t>BERMEJO DE JUAN, DANIEL</t>
  </si>
  <si>
    <t>BERMEJO DE LA RIVA, LIDIA</t>
  </si>
  <si>
    <t>BERMUDEZ GAVILAN, ANA</t>
  </si>
  <si>
    <t>BERMUDEZ DE LAS HERAS, ANA BELEN</t>
  </si>
  <si>
    <t>BERNABEU MURCIA, PAULA</t>
  </si>
  <si>
    <t>BERNAL BERNAL, SHEILA</t>
  </si>
  <si>
    <t>BERNAL GONZALEZ, NOELIA</t>
  </si>
  <si>
    <t>BERNAL RODRIGUEZ, CARMEN</t>
  </si>
  <si>
    <t>BERNAL SANCHEZ, MARIA MERCEDES</t>
  </si>
  <si>
    <t>BERNAL VERA, LAURA</t>
  </si>
  <si>
    <t>BERNALDO DE QUIROS APARICIO, INES</t>
  </si>
  <si>
    <t>BERNARDO PIZARRO, TAMARA</t>
  </si>
  <si>
    <t>BERNARDO PUEYO, ERIKA ANGELA</t>
  </si>
  <si>
    <t>BERNEDO GARRIDO, JOSE ANTONIO</t>
  </si>
  <si>
    <t>BERTOLO SIERRA, LAURA</t>
  </si>
  <si>
    <t>BESCOS TORT, JOSEFINA</t>
  </si>
  <si>
    <t>BETES SUBIRA, ANA ISABEL</t>
  </si>
  <si>
    <t>BETOLAZA RODRIGUEZ, ADRIAN</t>
  </si>
  <si>
    <t>BEZOS GARCIA, PABLO</t>
  </si>
  <si>
    <t>BILBAO TORRES, ALVARO</t>
  </si>
  <si>
    <t>BIYOGO GONZALEZ, ADEMIR ISAI</t>
  </si>
  <si>
    <t>BLANCO AGUDO, NOELIA</t>
  </si>
  <si>
    <t>BLANCO FERNANDEZ, BORJA</t>
  </si>
  <si>
    <t>BLANCO GARCIA, ALBERTO</t>
  </si>
  <si>
    <t>BLANCO IGLESIAS, MARIA</t>
  </si>
  <si>
    <t>BLANCO MORENO, GUILLERMO</t>
  </si>
  <si>
    <t>BLANCO MUNUERA, LUIS</t>
  </si>
  <si>
    <t>BLANCO SILVA, ENRIQUE</t>
  </si>
  <si>
    <t>BLANCO TORIBIO, JUAN</t>
  </si>
  <si>
    <t>BLANCO YAGÜE, SUSANA CARMEN</t>
  </si>
  <si>
    <t>BLANCO DE SARACHO, ANTIA</t>
  </si>
  <si>
    <t>BLANES RIPOLL, JORDI SALVADOR</t>
  </si>
  <si>
    <t>BLASCO ALCAÑIZ, ALBA</t>
  </si>
  <si>
    <t>BLASCO GRUESO, IRENE</t>
  </si>
  <si>
    <t>BLASCO SOLER, JUANA</t>
  </si>
  <si>
    <t>BLAYA HARO, FRANCISCO</t>
  </si>
  <si>
    <t>BLAZQUEZ CABRERO, MARIA CRISTINA</t>
  </si>
  <si>
    <t>BLAZQUEZ MARTIN, MARIA DEL PUERTO</t>
  </si>
  <si>
    <t>BLEDA PALAU, XAVIER</t>
  </si>
  <si>
    <t>BOBILLO RODIRGUEZ, RAMON OTON</t>
  </si>
  <si>
    <t>BODEGA MORENO, CLARA EUGENIA</t>
  </si>
  <si>
    <t>BOELLE NUÑEZ, TANIA</t>
  </si>
  <si>
    <t>BOIX BARAÑANO, AINHOA</t>
  </si>
  <si>
    <t>BOLAÑOS FALCON, JUANA MARICEL</t>
  </si>
  <si>
    <t>BOLAÑOS RAMIREZ DE ARELLANO, FRANCISCO JAVIER</t>
  </si>
  <si>
    <t>BOLEA JORDAN, SHEILA</t>
  </si>
  <si>
    <t>BOLIVAR VALLEJO, MARIA AURORA</t>
  </si>
  <si>
    <t>BOLTA MIÑANA, BORJA</t>
  </si>
  <si>
    <t>BONACHE ORTEGA, JOSE ANTONIO</t>
  </si>
  <si>
    <t>BONACHERA VALLECILLOS, CRISTINA</t>
  </si>
  <si>
    <t>BONASTRA COMES, MARTA</t>
  </si>
  <si>
    <t>BONET TORMO, BEATRIZ</t>
  </si>
  <si>
    <t>BONILLA MORENO, RUBEN</t>
  </si>
  <si>
    <t>BONILLO RUIZ, CARLOS</t>
  </si>
  <si>
    <t>BONIS IZQUIERDO, SARA</t>
  </si>
  <si>
    <t>BONMATI SEMPERE, ROQUE</t>
  </si>
  <si>
    <t>BOO ANLLO, MARIA ANGELES</t>
  </si>
  <si>
    <t>BORGE PEREZ, JESUS</t>
  </si>
  <si>
    <t>BORRAS DE CARVALHO, BELINDA</t>
  </si>
  <si>
    <t>BORREGO PEREZ DE ALGABA, JOSE IGNACIO</t>
  </si>
  <si>
    <t>BORREGO TRUJILLO, OLIMPIA</t>
  </si>
  <si>
    <t>BORREGON GARRIDO, ANGELA</t>
  </si>
  <si>
    <t>BOSCH CANALS, CRISTINA</t>
  </si>
  <si>
    <t>BOSCH GARCIA, ESTHER</t>
  </si>
  <si>
    <t>BOSQUET LINARES, MARIA</t>
  </si>
  <si>
    <t>BOTIA BOUYON, LOURDES</t>
  </si>
  <si>
    <t>BOTONERO GRAGERA, ROSA MARIA</t>
  </si>
  <si>
    <t>BOU BELTRAN, ANNA</t>
  </si>
  <si>
    <t>BOU COLLADO, ESTER</t>
  </si>
  <si>
    <t>BOUZA PICO, MARIA ANGELINES</t>
  </si>
  <si>
    <t>BOUZAS GONZALEZ, ROI ALEXANDRE</t>
  </si>
  <si>
    <t>BOUZAS RODRIGUEZ, ANA ISABEL</t>
  </si>
  <si>
    <t>BOUZAS DEL RIO, ANGELA</t>
  </si>
  <si>
    <t>BRATOS LORENZO, JOSE LUIS</t>
  </si>
  <si>
    <t>BRAVO ALCOLEA, LORENA</t>
  </si>
  <si>
    <t>BRAVO CANO, CONCEPCION GEMA</t>
  </si>
  <si>
    <t>BRAVO GARCIA, ALBA</t>
  </si>
  <si>
    <t>BRAVO GARCIA, ROCIO</t>
  </si>
  <si>
    <t>BRAZA ESCUDERO, JESUS</t>
  </si>
  <si>
    <t>BREA CARRALERO, LAURA</t>
  </si>
  <si>
    <t>BRENES GALEA, ALICIA</t>
  </si>
  <si>
    <t>BRENES GOMEZ, FRANCISCO JOSE</t>
  </si>
  <si>
    <t>BRETON MARTIN, LAURA</t>
  </si>
  <si>
    <t>BRIA MOLINA, LAURA</t>
  </si>
  <si>
    <t>BRION FERNANDEZ, MANUEL JOAQUIN</t>
  </si>
  <si>
    <t>BRIONES AGUILERA, ANA CRISTINA</t>
  </si>
  <si>
    <t>BRIONES MOUTA, PAULA</t>
  </si>
  <si>
    <t>BRITO MARTIN, ELISABETH</t>
  </si>
  <si>
    <t>BROTAT MESTRE, MARTIN ORIOL</t>
  </si>
  <si>
    <t>BRUNET DE DIOS, GUILLERMO</t>
  </si>
  <si>
    <t>BUENDIA LOPEZ, ANGELES DEL PILAR</t>
  </si>
  <si>
    <t>BUGALLO PORTO, SARA</t>
  </si>
  <si>
    <t>BUGALLO TORRES, RAQUEL</t>
  </si>
  <si>
    <t>BUIL ARANDA, MIGUEL</t>
  </si>
  <si>
    <t>BUIRA MIR, MARIA</t>
  </si>
  <si>
    <t>BULLON PEREZ, ALBERTO</t>
  </si>
  <si>
    <t>BURDALLO BARRERO, ISABEL MARIA</t>
  </si>
  <si>
    <t>BURGOS HERNANDO, GONZALO</t>
  </si>
  <si>
    <t>BURGOS LOBO, JESUS</t>
  </si>
  <si>
    <t>BURGOS MORENO, MARIA ATANASIA</t>
  </si>
  <si>
    <t>BURGOS QUINTERO, JAVIER LUIS</t>
  </si>
  <si>
    <t>BURGUBURU PALACIO, LUCRECIA MARIA</t>
  </si>
  <si>
    <t>BURGUEÑO JIMENEZ, MARTA</t>
  </si>
  <si>
    <t>BURGUILLO BENITEZ, FERNANDO</t>
  </si>
  <si>
    <t>BUSTAMANTE ARAGON, CARLOS</t>
  </si>
  <si>
    <t>BUSTO GOMEZ, ANDREA</t>
  </si>
  <si>
    <t>BUSTOS ESPINOSA, MIRELLA</t>
  </si>
  <si>
    <t>CAAMAÑO MOUCO, VANESSA</t>
  </si>
  <si>
    <t>CABADO RODRIGUEZ, ANGELA</t>
  </si>
  <si>
    <t>CABALEIRO MAGALLANES, LAURA ROSALIA</t>
  </si>
  <si>
    <t>CABALLERO BRATOS, MARIA</t>
  </si>
  <si>
    <t>CABALLERO JIMENEZ, CRISTINA</t>
  </si>
  <si>
    <t>CABANELAS GOMEZ, ANTONIO GABRIEL</t>
  </si>
  <si>
    <t>CABANELL CABALLER, JESSICA</t>
  </si>
  <si>
    <t>CABANILLAS DIAZ, ROBERTO</t>
  </si>
  <si>
    <t>CABARCOS FERNANDEZ, MIRIAM</t>
  </si>
  <si>
    <t>CABELLOS IZQUIERDO, SHARON KELLY</t>
  </si>
  <si>
    <t>CABERO BENAVIDES, ANA</t>
  </si>
  <si>
    <t>CABETAS FELIPE, IGNACIO</t>
  </si>
  <si>
    <t>CABEZA ARJONA, MIGUEL ANGEL</t>
  </si>
  <si>
    <t>CABEZA REINA, JUAN JOSE</t>
  </si>
  <si>
    <t>CABEZAS DIAZ, DAVID</t>
  </si>
  <si>
    <t>CABEZAS RAMIREZ, JERONIMO</t>
  </si>
  <si>
    <t>CABEZON SANCHEZ, SARA</t>
  </si>
  <si>
    <t>CABEZUELO SIMARRO, ROSA MARIA</t>
  </si>
  <si>
    <t>CABO ESTEVE, ANNA</t>
  </si>
  <si>
    <t>CABRERA ALDARIAS, ESMERALDA</t>
  </si>
  <si>
    <t>CABRERA MACIAS, EDUARDO MIGUEL</t>
  </si>
  <si>
    <t>CABRERA NUÑEZ, ROMEN</t>
  </si>
  <si>
    <t>CABRERA PEREZ, PEDRO ANTONIO</t>
  </si>
  <si>
    <t>CACERES RODRIGUEZ, MARIA OLVIDO</t>
  </si>
  <si>
    <t>CACHORRO FUENTES, DAVID</t>
  </si>
  <si>
    <t>CADENA GARCIA, SILVIA</t>
  </si>
  <si>
    <t>CALAF PUIGDOMENECH, CLARA</t>
  </si>
  <si>
    <t>CALATAYUD MAS, ESTEFANIA</t>
  </si>
  <si>
    <t>CALDERA JIMENEZ, CRISTINA</t>
  </si>
  <si>
    <t>CALDERON ESTEBANEZ, LAURA</t>
  </si>
  <si>
    <t>CALDERON JORDANO, LORENZO RAFAEL</t>
  </si>
  <si>
    <t>CALDERON DE LA BARCA HIDALGO, PATRICIA GUADALUPE</t>
  </si>
  <si>
    <t>CALDERON LOPEZ, CAROLINA MARIA</t>
  </si>
  <si>
    <t>CALERO BERNAL, OMAR</t>
  </si>
  <si>
    <t>CALLE NAVARRO, JUAN</t>
  </si>
  <si>
    <t>CALLEJA FABRA, JOSE IGNACIO</t>
  </si>
  <si>
    <t>CALLEJA MUERZA, SARA</t>
  </si>
  <si>
    <t>CALLEJA ROMO, LAURA</t>
  </si>
  <si>
    <t>CALLEJO MARTINEZ, DAVID</t>
  </si>
  <si>
    <t>CALLEJON RAMIREZ, INMACULADA</t>
  </si>
  <si>
    <t>CALLES BULLON, PABLO</t>
  </si>
  <si>
    <t>CALVET TORRENT, JUDIT</t>
  </si>
  <si>
    <t>CALVO ARAGÜETE, MARTA</t>
  </si>
  <si>
    <t>CALVO BENAVENT, MARTA</t>
  </si>
  <si>
    <t>CALVO BOUBETA, JORGE</t>
  </si>
  <si>
    <t>CALVO CUESTA, PAULA</t>
  </si>
  <si>
    <t>CALVO GANDARA, MARIA ISABEL</t>
  </si>
  <si>
    <t>CALVO GRANDE, BEATRIZ</t>
  </si>
  <si>
    <t>CALVO GUTIERREZ, SERGIO</t>
  </si>
  <si>
    <t>CALVO MARTIN, BEATRIZ</t>
  </si>
  <si>
    <t>CALVO OLMOS, MARINA</t>
  </si>
  <si>
    <t>CALVO SAN PEDRO, MIRYAM</t>
  </si>
  <si>
    <t>CALZADA ANTUNEZ, MARIA</t>
  </si>
  <si>
    <t>CALZADA CUESTA, VICTORIA ALEXANDRA DE LA</t>
  </si>
  <si>
    <t>CALZADO TORRES, NURIA</t>
  </si>
  <si>
    <t>CAMACHO GOMEZ, JOSE MANUEL</t>
  </si>
  <si>
    <t>CAMACHO PEREZ, ANA ISABEL</t>
  </si>
  <si>
    <t>CAMACHO POLO, JOAQUIN</t>
  </si>
  <si>
    <t>CAMACHO ROSALES, MARTA ELISA</t>
  </si>
  <si>
    <t>CAMARENA NAVAS, MARIA VIRIGINA</t>
  </si>
  <si>
    <t>CAMBERO CALLE, JORGE</t>
  </si>
  <si>
    <t>CAMINERO LOBERA, ISABEL</t>
  </si>
  <si>
    <t>CAMPAÑA REYES, ESTEFANIA</t>
  </si>
  <si>
    <t>CAMPO DOMINGUEZ, CRISTINA</t>
  </si>
  <si>
    <t>CAMPO REGUEIRO, FERNANDO</t>
  </si>
  <si>
    <t>CAMPO REGUEIRO, SIGRID</t>
  </si>
  <si>
    <t>CAMPO RODRIGUEZ, NEREA</t>
  </si>
  <si>
    <t>CAMPO ZAPICO, DIEGO DEL</t>
  </si>
  <si>
    <t>CAMPOS DOMENECH, DANIEL</t>
  </si>
  <si>
    <t>CAMPOS DURAN, JUAN LUIS</t>
  </si>
  <si>
    <t>CAMPOS JIMENEZ, RAFAEL</t>
  </si>
  <si>
    <t>CAMPOS MARTINEZ, YOHAN ANDRES</t>
  </si>
  <si>
    <t>CAMPOS MUÑOZ, ANDRES</t>
  </si>
  <si>
    <t>CAMPOS RAMOS, VICENTE</t>
  </si>
  <si>
    <t>CAMPOS-SUÑER PLA, CARLA</t>
  </si>
  <si>
    <t>CANAL MONTOJO, ESTEVE</t>
  </si>
  <si>
    <t>CANAL OLLER, ALEJANDRA</t>
  </si>
  <si>
    <t>CANALES CONDE, MIRIAM</t>
  </si>
  <si>
    <t>CANCELA CASTRO, MARIA DEL CARMEN</t>
  </si>
  <si>
    <t>CANDAU HIDALGO, JUAN</t>
  </si>
  <si>
    <t>CANDELAS MARTINEZ, ANTONIO</t>
  </si>
  <si>
    <t>CANER COMPTE, RAUL</t>
  </si>
  <si>
    <t>CANET MAHIQUES, MARIA AMPARO</t>
  </si>
  <si>
    <t>CANO BERRADE, ADRIANA</t>
  </si>
  <si>
    <t>CANO FERNANDEZ, JAIME RAFAEL</t>
  </si>
  <si>
    <t>CANO FERNANDEZ, JUAN ANTONIO</t>
  </si>
  <si>
    <t>CANO GUTIERREZ, ANGEL</t>
  </si>
  <si>
    <t>CANO HENARES, JAIME</t>
  </si>
  <si>
    <t>CANO ROIG, MARTA</t>
  </si>
  <si>
    <t>CANO ROMERO, BEATRIZ</t>
  </si>
  <si>
    <t>CANO VELASCO, LYDIA</t>
  </si>
  <si>
    <t>CANO VELASCO, SORAYA</t>
  </si>
  <si>
    <t>CANO VILA, ADRIANA</t>
  </si>
  <si>
    <t>CANO-COLOMA RENOVELL, MARIA MERCEDES</t>
  </si>
  <si>
    <t>CANOSA BASTOS, RICARDO JOSE</t>
  </si>
  <si>
    <t>CANTALEJO CONDE, ADOLFO MARTIN</t>
  </si>
  <si>
    <t>CANTARIN RODRIGO, JENIFER</t>
  </si>
  <si>
    <t>CANTERO GIL, MARIA DOLORES</t>
  </si>
  <si>
    <t>CANTERO QUINTANILLA, SANTIAGO</t>
  </si>
  <si>
    <t>CAÑADA CARDENAS, ESPERANZA</t>
  </si>
  <si>
    <t>CAÑADAS GRACIA, RUBEN</t>
  </si>
  <si>
    <t>CAÑADILLA GOMEZ-CARREÑO, JESUS</t>
  </si>
  <si>
    <t>CAÑAS CABALLERO, LIDIA</t>
  </si>
  <si>
    <t>CAÑAS MERINO, JOSE</t>
  </si>
  <si>
    <t>CAÑASVERAS JURADO, JORGE</t>
  </si>
  <si>
    <t>CAÑERO PUERTO, CARLOS JESUS</t>
  </si>
  <si>
    <t>CAÑETE IBAÑEZ, FRANCISCO</t>
  </si>
  <si>
    <t>CAÑO GARRIDO, JAVIER DEL</t>
  </si>
  <si>
    <t>CAPEL ALVAREZ, INMACULADA</t>
  </si>
  <si>
    <t>CAPILLA ALVAREZ, ESTEFANIA</t>
  </si>
  <si>
    <t>CAPILLA ARIZA, MARIA FUENCISLA</t>
  </si>
  <si>
    <t>CAPILLA MORENO, LAURA</t>
  </si>
  <si>
    <t>CARABALLO RODRIGUEZ, MARIA DE LA FUENSANTA</t>
  </si>
  <si>
    <t>CARABIAS VARA, MIGUEL ANGEL</t>
  </si>
  <si>
    <t>CARACENA DEL BARRIO, MARIA JOSE</t>
  </si>
  <si>
    <t>CARAMES SUAREZ, ANA</t>
  </si>
  <si>
    <t>CARBAJO SACRISTAN, CRISTINA</t>
  </si>
  <si>
    <t>CARBALLAL PIÑEIRO, MARIA AUREA</t>
  </si>
  <si>
    <t>CARBALLEDO PENELAS, CARLOTA</t>
  </si>
  <si>
    <t>CARBALLES CASTELLANOS, RAMON</t>
  </si>
  <si>
    <t>CARBALLO MARTINEZ, DIANA LORENA</t>
  </si>
  <si>
    <t>CARBONELL FLORES, REMEDIOS</t>
  </si>
  <si>
    <t>CARCELEN GALLO, CRISTINA</t>
  </si>
  <si>
    <t>CARDENAS RODRIGUEZ, JUSTO</t>
  </si>
  <si>
    <t>CARDONA PLAZA, MARIA DEL ROCIO</t>
  </si>
  <si>
    <t>CARLES SALVADOR, CRISTINA</t>
  </si>
  <si>
    <t>CARLOS MANJARRES, PAULA DE</t>
  </si>
  <si>
    <t>CARMEN DEL CAÑO, LUCIA DEL</t>
  </si>
  <si>
    <t>CARMONA BORRALLO, JOSEFA BELEN</t>
  </si>
  <si>
    <t>CARMONA HERNANDEZ, CHRISTIANO</t>
  </si>
  <si>
    <t>CARMONA JIMENEZ, ADRIANA</t>
  </si>
  <si>
    <t>CARMONA MORENO, MARIA</t>
  </si>
  <si>
    <t>CARMONA SERRANO, LAURA</t>
  </si>
  <si>
    <t>CARNERO VAZQUEZ, ANDREA</t>
  </si>
  <si>
    <t>CARNICER FREIJO, ANA</t>
  </si>
  <si>
    <t>CAROT LIDON, CONSUELO</t>
  </si>
  <si>
    <t>CARRACEDO ASENSIO, MARIA TERESA</t>
  </si>
  <si>
    <t>CARRACEDO CRESPO, MARIA DE LA CRUZ</t>
  </si>
  <si>
    <t>CARRASCAL SOTELO, MARINA</t>
  </si>
  <si>
    <t>CARRASCO LOPEZ, MANUEL</t>
  </si>
  <si>
    <t>CARRASCO TORTAJADA, CAROLINA PILAR</t>
  </si>
  <si>
    <t>CARRASCON FERNANDEZ, JAVIER</t>
  </si>
  <si>
    <t>CARRAZANA BLANCO, JAVIER ALEJANDRO</t>
  </si>
  <si>
    <t>CARRAZEDO SERVO, IVAN</t>
  </si>
  <si>
    <t>CARREIRA CAMPO, JESUS ARTURO</t>
  </si>
  <si>
    <t>CARREÑO PERNIA, CINTIA</t>
  </si>
  <si>
    <t>CARRERA LOPEZ, PATRICIA</t>
  </si>
  <si>
    <t>CARRERA SOLER, ALEJANDRO DE LA</t>
  </si>
  <si>
    <t>CARRERAS MORERA, PATRICIA</t>
  </si>
  <si>
    <t>CARRILLO JIMENEZ, RAFAEL ANGEL</t>
  </si>
  <si>
    <t>CARRILLO LOPEZ, LIDIA</t>
  </si>
  <si>
    <t>CARRILLO NIETO, MANUEL</t>
  </si>
  <si>
    <t>CARRILLO ROSADO, BELEN</t>
  </si>
  <si>
    <t>CARRION GARCIA, MELCHORA NATALIA</t>
  </si>
  <si>
    <t>CARRION INGLES, VIRGINIA</t>
  </si>
  <si>
    <t>CARRION JIMENO, RODRIGO</t>
  </si>
  <si>
    <t>CARRION VELAZQUEZ, FLOR SOLEDAD</t>
  </si>
  <si>
    <t>CARRO TOBIAS, MARIA INMACULADA</t>
  </si>
  <si>
    <t>CARUANA GIMENO, MARIA</t>
  </si>
  <si>
    <t>CARVAJAL VERA, MARIA</t>
  </si>
  <si>
    <t>CASA CARMONA, FRANCISCO JAVIER DE LA</t>
  </si>
  <si>
    <t>CASADO ARROYO, JUAN CARLOS</t>
  </si>
  <si>
    <t>CASADO CHIACHIO, LAURA</t>
  </si>
  <si>
    <t>CASADO GONZALEZ, ANA</t>
  </si>
  <si>
    <t>CASADO PEREZ, DANIEL</t>
  </si>
  <si>
    <t>CASADO RODRIGUEZ, DIEGO</t>
  </si>
  <si>
    <t>CASALS LLEIXÀ, YOLANDA</t>
  </si>
  <si>
    <t>CASALTA BORRAJO, EMILIO</t>
  </si>
  <si>
    <t>CASAÑ MARTINEZ, AIDA</t>
  </si>
  <si>
    <t>CASAÑAS QUINTANA, MARIA TERESA</t>
  </si>
  <si>
    <t>CASAS MORENTE, BELEN</t>
  </si>
  <si>
    <t>CASAS TORRAS, JOSE MANUEL</t>
  </si>
  <si>
    <t>CASCALES BELCHI, JUAN DE DIOS</t>
  </si>
  <si>
    <t>CASCALES BENITO, CARLOS</t>
  </si>
  <si>
    <t>CASERO CASERO, JESUS</t>
  </si>
  <si>
    <t>CASTAÑEDA ESCRIBANO, LUIS</t>
  </si>
  <si>
    <t>CASTAÑO CAMARERO, LAURA</t>
  </si>
  <si>
    <t>CASTAÑO FERNANDEZ, MARCOS</t>
  </si>
  <si>
    <t>CASTAÑON MUÑIZ, JORDAN</t>
  </si>
  <si>
    <t>CASTAÑON SUQUET, FERNANDO</t>
  </si>
  <si>
    <t>CASTEJON LOPEZ DE AYALA, MIRYAN</t>
  </si>
  <si>
    <t>CASTELLANO CORTES, MARTA</t>
  </si>
  <si>
    <t>CASTELLANO LOPEZ, MARTA</t>
  </si>
  <si>
    <t>CASTELLANO MARTIN, DANIEL</t>
  </si>
  <si>
    <t>CASTELLANO MARTIN, PILAR</t>
  </si>
  <si>
    <t>CASTELLANO SALVADOR, MONICA</t>
  </si>
  <si>
    <t>CASTELLANOS PEREZ-BLANCO, RAFAEL</t>
  </si>
  <si>
    <t>CASTELLO CARRASCAL, MARIA TERESA</t>
  </si>
  <si>
    <t>CASTELLO VIZCAINO, PABLO</t>
  </si>
  <si>
    <t>CASTELLS SALOM, ELOI</t>
  </si>
  <si>
    <t>CASTILLA PEREZ, ELENA</t>
  </si>
  <si>
    <t>CASTILLEJO ZORZANO, JAVIER</t>
  </si>
  <si>
    <t>CASTILLO CAPITAN, YOLANDA</t>
  </si>
  <si>
    <t>CASTILLO CORDERO, GLORIA</t>
  </si>
  <si>
    <t>CASTILLO CORONA, LAURA</t>
  </si>
  <si>
    <t>CASTILLO DE DIOS, MARIA DEL PILAR</t>
  </si>
  <si>
    <t>CASTILLO HERNANDEZ, MAITE</t>
  </si>
  <si>
    <t>CASTILLO MATEO, PIEDAD BELEN</t>
  </si>
  <si>
    <t>CASTILLON PRIO, GUILLERMO</t>
  </si>
  <si>
    <t>CASTRESANA SAENZ, CAROLINA</t>
  </si>
  <si>
    <t>CASTRO AGUILAR, JOSE ANTONIO</t>
  </si>
  <si>
    <t>CASTRO BULNES, CARLOS DE</t>
  </si>
  <si>
    <t>CASTRO CONDE, INES</t>
  </si>
  <si>
    <t>CASTRO CORREDOR, FATIMA</t>
  </si>
  <si>
    <t>CASTRO GONZALEZ, CRISTINA</t>
  </si>
  <si>
    <t>CASTRO LOPEZ, MIGUEL ANGEL</t>
  </si>
  <si>
    <t>CASTRO LOPEZ, RAQUEL</t>
  </si>
  <si>
    <t>CASTRO MONCADA, CARLOS</t>
  </si>
  <si>
    <t>CASTRO MORENO, DAMARIS</t>
  </si>
  <si>
    <t>CASTRO PEREZ, ANDREA</t>
  </si>
  <si>
    <t>CASTRO PEREZ, ANDRES</t>
  </si>
  <si>
    <t>CASTRO PLAZA, EMMA</t>
  </si>
  <si>
    <t>CASTRO PORTO, MANUEL JESUS</t>
  </si>
  <si>
    <t>CASTRO RODRIGUEZ, ANA</t>
  </si>
  <si>
    <t>CASTRO RODRIGUEZ, NURIA</t>
  </si>
  <si>
    <t>CASTRO RUIZ, SIMON</t>
  </si>
  <si>
    <t>CASTRO VELAZQUEZ, SARA</t>
  </si>
  <si>
    <t>CATALAN GUTIERREZ, PAOLA</t>
  </si>
  <si>
    <t>CAVA GONZALEZ, SERGIO</t>
  </si>
  <si>
    <t>CAVIEDES GARCIA, ABEL</t>
  </si>
  <si>
    <t>CAZALLA GONZALEZ, VIRGINIA</t>
  </si>
  <si>
    <t>CEBOLLADA LORENTE, BLANCA</t>
  </si>
  <si>
    <t>CEBOLLADA MELLADO, VICTOR JOSE</t>
  </si>
  <si>
    <t>CEBRIAN COLLADO, MARIA AMPARO</t>
  </si>
  <si>
    <t>CEBRIAN ESCUDERO, GUILLERMO</t>
  </si>
  <si>
    <t>CEDRON LOPEZ, ALEJANDRO</t>
  </si>
  <si>
    <t>CEJAS BERRAL, LOURDES</t>
  </si>
  <si>
    <t>CELADA LOPEZ, ANTONIO JESUS</t>
  </si>
  <si>
    <t>CELIZ LOPEZ, INES</t>
  </si>
  <si>
    <t>CENTENERA GUERRERO, EUSEBIO</t>
  </si>
  <si>
    <t>CERDEIRA CASINO, ELECTRO DANIEL</t>
  </si>
  <si>
    <t>CEREZO ESPINOSA, CORAL</t>
  </si>
  <si>
    <t>CEREZO MARTINEZ, NATALIA</t>
  </si>
  <si>
    <t>CERQUEIRA SANTOS, SARA</t>
  </si>
  <si>
    <t>CERRILLO GARCIA, NEREA</t>
  </si>
  <si>
    <t>CERVANTES MORIÑIGO, CRISTINA</t>
  </si>
  <si>
    <t>CERVERA PADRELL, VICTOR</t>
  </si>
  <si>
    <t>CESPEDOSA ALARCON, ROCIO</t>
  </si>
  <si>
    <t>CESPON ANTON, ALEJANDRO</t>
  </si>
  <si>
    <t>CHAMOSO MURGA, VICTOR JOSEBA</t>
  </si>
  <si>
    <t>CHAO RAMON, LAURA</t>
  </si>
  <si>
    <t>CHARLIN MENENDEZ, FRANCISCO</t>
  </si>
  <si>
    <t>CHAURE BLASCO, PAULA</t>
  </si>
  <si>
    <t>CHAVES ALVAREZ, ANTONIO</t>
  </si>
  <si>
    <t>CHAVES ALVAREZ, MARIA LUISA</t>
  </si>
  <si>
    <t>CHAVEZ BARRIOS, MARCO TULIO</t>
  </si>
  <si>
    <t>CHICO CESPEDES, LUCIA</t>
  </si>
  <si>
    <t>CHICO DE MARCOS, JAVIER</t>
  </si>
  <si>
    <t>CHIMENO CHIMENO, BEGOÑA</t>
  </si>
  <si>
    <t>CHOCANO ESTEBARAN, DAVID</t>
  </si>
  <si>
    <t>CHOVER OTERO, MARIA DEL HENAR</t>
  </si>
  <si>
    <t>CHUNG YOON, SORA</t>
  </si>
  <si>
    <t>CIFUENTES BARRENA, LUCIA</t>
  </si>
  <si>
    <t>CIFUENTES DIAZ, LUCIA</t>
  </si>
  <si>
    <t>CIFUENTES SAÑOSO, LAURA</t>
  </si>
  <si>
    <t>CIFUENTES SOLANELLAS, MARTA</t>
  </si>
  <si>
    <t>CILLERO TOCINO, ANA</t>
  </si>
  <si>
    <t>CIRRE BENAVIDES, MARIA CAPILLA</t>
  </si>
  <si>
    <t>CISNEROS SANTOS, DAVID</t>
  </si>
  <si>
    <t>CIUDAD BARBA, TEODORO</t>
  </si>
  <si>
    <t>CIUDAD CILLERUELO, ALVARO</t>
  </si>
  <si>
    <t>CLAVERO HERNANDEZ, JUAN OLEGARIO</t>
  </si>
  <si>
    <t>CLAVIJO QUESADA, MARIA GADOR</t>
  </si>
  <si>
    <t>CLEMENTE GALAN, CARMEN</t>
  </si>
  <si>
    <t>CLEMENTE HERREROS, ALVARO</t>
  </si>
  <si>
    <t>COBA VAZQUEZ, LOURDES DE LA</t>
  </si>
  <si>
    <t>COBO CONSTAIN, YULI PAULIN</t>
  </si>
  <si>
    <t>COBO HERAS, MARGARITA</t>
  </si>
  <si>
    <t>COBO MESA, CARMEN</t>
  </si>
  <si>
    <t>COCA ROSADO, CONSOLACION DESIREE</t>
  </si>
  <si>
    <t>COCERRIA MORENO, MANUEL</t>
  </si>
  <si>
    <t>COCO RODRIGUEZ, CARLOS</t>
  </si>
  <si>
    <t>CODINA SOLER, FRANCISCA</t>
  </si>
  <si>
    <t>COELLO GONZALEZ, BELEN</t>
  </si>
  <si>
    <t>COLAS SAINZ-AJA, SARA</t>
  </si>
  <si>
    <t>COLLAZOS MARTIN, MARIA DE LAS MERCEDES</t>
  </si>
  <si>
    <t>COLMENAREJO BRAVO, RUBEN</t>
  </si>
  <si>
    <t>COLOMBO SEGURA, MARIA ISABEL</t>
  </si>
  <si>
    <t>COLOMO SANZ, EIDER</t>
  </si>
  <si>
    <t>COLORADO LOPEZ, ANA LOURDES</t>
  </si>
  <si>
    <t>COMAS ARTILES, CAROLINA MARIA</t>
  </si>
  <si>
    <t>COMPANY MATEU, MARIA MAGDALENA</t>
  </si>
  <si>
    <t>COMPANY VALCARCEL, ALEJANDRO</t>
  </si>
  <si>
    <t>CONCEJERO FERNANDEZ, ENCARNACION</t>
  </si>
  <si>
    <t>CONDE ABDELAZIZ, GUALDA</t>
  </si>
  <si>
    <t>CONDE IRIBARNEGARAY, ELENA</t>
  </si>
  <si>
    <t>CONDE LAMA, PAULA</t>
  </si>
  <si>
    <t>CONDE MARTIN, PAULA</t>
  </si>
  <si>
    <t>CONDE RUANO, ADELA</t>
  </si>
  <si>
    <t>CONDE TIENDAS, JUANA</t>
  </si>
  <si>
    <t>CONESA PRIETO, PILAR MARIA</t>
  </si>
  <si>
    <t>CONRADI MAURI, LEOPOLDO</t>
  </si>
  <si>
    <t>CONSTANTI LABELLA, MIRIAM</t>
  </si>
  <si>
    <t>CONSUEGRA MARTINEZ, CARMEN MARIA</t>
  </si>
  <si>
    <t>CONTINENTE CANCER, SHEILA</t>
  </si>
  <si>
    <t>CONTRERAS MARTINEZ, JUAN CARLOS</t>
  </si>
  <si>
    <t>CORBELLE VIEITES, ANXELA</t>
  </si>
  <si>
    <t>CORCOLES GONZALEZ, ANABEL</t>
  </si>
  <si>
    <t>CORCOLES MARTINEZ, BEATRIZ</t>
  </si>
  <si>
    <t>CORDERO PEREZ, PILAR</t>
  </si>
  <si>
    <t>CORDERO RODRIGUEZ, CARLOS</t>
  </si>
  <si>
    <t>CORDOBA LOPEZ, AMPARO MARIA</t>
  </si>
  <si>
    <t>CORDOVILLA LOPEZ, JOSE LUIS</t>
  </si>
  <si>
    <t>CORES GONZALEZ, IVAN</t>
  </si>
  <si>
    <t>CORIA CUEVAS, ANGEL</t>
  </si>
  <si>
    <t>CORRAL MUNUERA, JOSE</t>
  </si>
  <si>
    <t>CORRAL DE BURGOS, IVONNE</t>
  </si>
  <si>
    <t>CORRALES MARTINEZ, PATRICIA</t>
  </si>
  <si>
    <t>CORRALES MONCALIAN, MARIA JESUS</t>
  </si>
  <si>
    <t>CORREA LOPEZ, JASSMINE</t>
  </si>
  <si>
    <t>CORREDERA MARTINEZ, EVA MARIA</t>
  </si>
  <si>
    <t>CORTES GONZALEZ, CARLOS</t>
  </si>
  <si>
    <t>CORTES PALLARES, MARIA JOSE</t>
  </si>
  <si>
    <t>CORTES RODRIGUEZ, SILVIA</t>
  </si>
  <si>
    <t>CORTES SIMON, PEDRO ANTONIO</t>
  </si>
  <si>
    <t>COSANO VELASCO, MARIA</t>
  </si>
  <si>
    <t>COSTA JUAN, YASMINA</t>
  </si>
  <si>
    <t>COSTA ORTOLA, CRISTINA</t>
  </si>
  <si>
    <t>COSTA RIERA, CARLOS</t>
  </si>
  <si>
    <t>COTA BENZECRY, JULIANA</t>
  </si>
  <si>
    <t>COTARELO GONZALEZ, PATRICIA</t>
  </si>
  <si>
    <t>COTO SEGURA, COVADONGA</t>
  </si>
  <si>
    <t>COUCEIRO FERNANDEZ, JENIFER</t>
  </si>
  <si>
    <t>COUSO GUIMERANS, PAULA</t>
  </si>
  <si>
    <t>COVES AZNAR, JORGE</t>
  </si>
  <si>
    <t>COZAR MARTINEZ, MIGUEL BERNARDO</t>
  </si>
  <si>
    <t>CREMADES TORRENTE, RUBEN</t>
  </si>
  <si>
    <t>CRESPI CATALA, MARIA DEL MAR</t>
  </si>
  <si>
    <t>CRESPI DE VALLDAURA CARDENAL, DIEGO RAFAEL</t>
  </si>
  <si>
    <t>CRESPO BRAVO, MARIA BELEN</t>
  </si>
  <si>
    <t>CRESPO HEREU, ALFONSO</t>
  </si>
  <si>
    <t>CRESPO HERMOSA, LUCIA</t>
  </si>
  <si>
    <t>CRESPO MARTINEZ, AURELIO</t>
  </si>
  <si>
    <t>CRESPO MORILLO, RUBEN</t>
  </si>
  <si>
    <t>CRESPO PALLOL, CRISTINA MARIA</t>
  </si>
  <si>
    <t>CRIADO DE LA ROSA, BLANCA</t>
  </si>
  <si>
    <t>CRUZ BARROSO, JAVIER DE LA</t>
  </si>
  <si>
    <t>CRUZ BLANCO, FRANCISCO JAVIER</t>
  </si>
  <si>
    <t>CRUZ LOPEZ, JUAN</t>
  </si>
  <si>
    <t>CRUZ LOPEZ, MARCOS</t>
  </si>
  <si>
    <t>CRUZ ORTIZ, LOURDES</t>
  </si>
  <si>
    <t>CRUZ RODRIGUEZ, ANTONIO</t>
  </si>
  <si>
    <t>CRUZ SEGURA, GABRIEL DE LA</t>
  </si>
  <si>
    <t>CRUZ VARO, AZAHARA</t>
  </si>
  <si>
    <t>CUADRADO FERNANDEZ, MARTA</t>
  </si>
  <si>
    <t>CUADRADO GOMEZ, GONZALO</t>
  </si>
  <si>
    <t>CUADRADO LOZANO, JESUS ANGEL</t>
  </si>
  <si>
    <t>CUADRADO MORAL, PATRICIA</t>
  </si>
  <si>
    <t>CUARTANGO SERRANO, LORENA</t>
  </si>
  <si>
    <t>CUARTERO SANCHO, MARIA CONCEPCION</t>
  </si>
  <si>
    <t>CUBAS FERNANDEZ, YGUANIRA</t>
  </si>
  <si>
    <t>CUBELLS POZUECO, ALVARO</t>
  </si>
  <si>
    <t>CUBEROS GONZALEZ, JUAN PABLO</t>
  </si>
  <si>
    <t>CUBILES VAZQUEZ, PAULA MARIA</t>
  </si>
  <si>
    <t>CUELLAR MALDONADO, SANDRA</t>
  </si>
  <si>
    <t>CUELLO GARIBO, LAIA</t>
  </si>
  <si>
    <t>CUENCA POZO, JENIFER</t>
  </si>
  <si>
    <t>CUESTA ALONSO, IVAN</t>
  </si>
  <si>
    <t>CUESTA RIOBOO, MARIA TERESA</t>
  </si>
  <si>
    <t>CUESTA ROMERO DEL HOMBREBUENO, TERESA DE JESUS</t>
  </si>
  <si>
    <t>CUEVAS MUÑOZ, FLORENTINA</t>
  </si>
  <si>
    <t>CUEVAS ROFSO, MARTA MARIA</t>
  </si>
  <si>
    <t>CUIÑAS DA CONCEICAO, ANA MARIA</t>
  </si>
  <si>
    <t>CUMBREÑO REDONDO, ESTEFANIA</t>
  </si>
  <si>
    <t>CUNCHILLOS CORDON, SANTIAGO</t>
  </si>
  <si>
    <t>CUÑAT GOMEZ, AZUCENA</t>
  </si>
  <si>
    <t>CURIEL GARRACHON, MARIA LUISA</t>
  </si>
  <si>
    <t>CURTIDO ABUNDE, VERONICA</t>
  </si>
  <si>
    <t>CUTILLAS ANTICH, ESPERANZA</t>
  </si>
  <si>
    <t>DA SILVA DOS ANJOS, SAMANTA</t>
  </si>
  <si>
    <t>DALAMA TORRES, LUCIA</t>
  </si>
  <si>
    <t>DAMAS MARMOL, ANTONIO JOSE</t>
  </si>
  <si>
    <t>DAPENA VILLAMIL, JOSE JUAN</t>
  </si>
  <si>
    <t>DARIAS CASTILLA, ESTEBAN JESUS</t>
  </si>
  <si>
    <t>DARYANANI PURSWANI, ROSHINI DEEPAK</t>
  </si>
  <si>
    <t>DE UÑA MUÑOZ, LAURA</t>
  </si>
  <si>
    <t>DEL MORAL FERNANDEZ, JESSICA</t>
  </si>
  <si>
    <t>DELFA CUEVAS, MARIA BELEN</t>
  </si>
  <si>
    <t>DELGADO CARMONA, NOELIA</t>
  </si>
  <si>
    <t>DELGADO GARCIA, INMACULADA</t>
  </si>
  <si>
    <t>DELGADO GOMEZ-FLORS, MARIA</t>
  </si>
  <si>
    <t>DELGADO GUERRERO, MIRIAM</t>
  </si>
  <si>
    <t>DELGADO LUJAN, PEDRO JOSE</t>
  </si>
  <si>
    <t>DELGADO LUQUE, SERGIO</t>
  </si>
  <si>
    <t>DELGADO POBLETE, MARIA DEL ROSARIO</t>
  </si>
  <si>
    <t>DELGADO TEJEDOR, CLARA</t>
  </si>
  <si>
    <t>DELGADO VICENTE, ALBERTO</t>
  </si>
  <si>
    <t>DELIBES VALENTIN-GAMAZO, PATRICIA DEL VILLAR</t>
  </si>
  <si>
    <t>DENIZ MARTIN, BEATRIZ</t>
  </si>
  <si>
    <t>DEZA FERREIRA, ARABELA</t>
  </si>
  <si>
    <t>DIAGO COLLANTES, ENRIQUE</t>
  </si>
  <si>
    <t>DIAZ ALMEIDA, JAVIER</t>
  </si>
  <si>
    <t>DIAZ ALONSO, RUBEN</t>
  </si>
  <si>
    <t>DIAZ CANO, MARIA DEL CARMEN</t>
  </si>
  <si>
    <t>DIAZ DIÑEIRO, SARA MARIA</t>
  </si>
  <si>
    <t>DIAZ DIONIZ, EDUARDO JESUS</t>
  </si>
  <si>
    <t>DIAZ GARCIA, DANIEL</t>
  </si>
  <si>
    <t>DIAZ GARCIA, MARIA</t>
  </si>
  <si>
    <t>DIAZ GOMEZ, EVA ROSA</t>
  </si>
  <si>
    <t>DIAZ GOMEZ, MARIA LUISA</t>
  </si>
  <si>
    <t>DIAZ ISIEGAS, LAURA</t>
  </si>
  <si>
    <t>DIAZ JIMENEZ, PALOMA</t>
  </si>
  <si>
    <t>DIAZ LOPEZ, ESTER</t>
  </si>
  <si>
    <t>DIAZ MAGAN, ALEJANDRO</t>
  </si>
  <si>
    <t>DIAZ MARTIN, ANA DELIA</t>
  </si>
  <si>
    <t>DIAZ MARTINEZ, MARTA EVA</t>
  </si>
  <si>
    <t>DIAZ MENA, LEONOR MARIA</t>
  </si>
  <si>
    <t>DIAZ MENDIOLA, DIEGO RAMON</t>
  </si>
  <si>
    <t>DIAZ MOLINA, JUAN JOSE</t>
  </si>
  <si>
    <t>DIAZ MOLINA, VICTOR MANUEL</t>
  </si>
  <si>
    <t>DIAZ PALOMARES, JUAN MANUEL</t>
  </si>
  <si>
    <t>DIAZ PARDAL, LAURA</t>
  </si>
  <si>
    <t>DIAZ PEREZ, AINOA SONSOLES</t>
  </si>
  <si>
    <t>DIAZ RICO, JAVIER CARLOS</t>
  </si>
  <si>
    <t>DIAZ RIVERA, EDWIND</t>
  </si>
  <si>
    <t>DIAZ ROBLES, MARIANO</t>
  </si>
  <si>
    <t>DIAZ RODRIGUEZ, JESUS</t>
  </si>
  <si>
    <t>DIAZ SANCHEZ, JORGE ANTONIO</t>
  </si>
  <si>
    <t>DIAZ SANCHEZ, MONICA</t>
  </si>
  <si>
    <t>DIAZ SANCHEZ, RAQUEL</t>
  </si>
  <si>
    <t>DIAZ SANTIAGO, ANA</t>
  </si>
  <si>
    <t>DIAZ SEIJO, MARIA JESUS</t>
  </si>
  <si>
    <t>DIAZ SIMON, CARMEN MARIA</t>
  </si>
  <si>
    <t>DIAZ TEBAR, PEDRO JAVIER</t>
  </si>
  <si>
    <t>DIAZ VELA, CAROLINA</t>
  </si>
  <si>
    <t>DIAZ DE SONSECA HERNANDEZ, DAVID ANGEL</t>
  </si>
  <si>
    <t>DIAZ-CANO LOZANO, DAVID</t>
  </si>
  <si>
    <t>DIEGO PELLON, SANDRA</t>
  </si>
  <si>
    <t>DIEGUEZ AREVALO, JORGE JERONIMO</t>
  </si>
  <si>
    <t>DIEGUEZ BARRIO, ESTEFANIA</t>
  </si>
  <si>
    <t>DIEZ CABO, TAMARA</t>
  </si>
  <si>
    <t>DIEZ CANO, FERNANDO</t>
  </si>
  <si>
    <t>DIEZ FIDALGO, ANA</t>
  </si>
  <si>
    <t>DIEZ GARCIA, RAFAEL</t>
  </si>
  <si>
    <t>DIEZ GUTIERREZ, SARA</t>
  </si>
  <si>
    <t>DIEZ MONTIEL, BLANCA</t>
  </si>
  <si>
    <t>DIEZ REY, MARIA ISABEL</t>
  </si>
  <si>
    <t>DIEZ ROMAN, ISABEL</t>
  </si>
  <si>
    <t>DIEZ SUTIL, LETICIA</t>
  </si>
  <si>
    <t>DIEZ VILLAMERIEL, GONZALO</t>
  </si>
  <si>
    <t>DIEZ DE TEJADA FERNANDEZ, LUIS</t>
  </si>
  <si>
    <t>DIOS MESIAS, MARIA ISABEL</t>
  </si>
  <si>
    <t>DIOS PAZ, SILVIA</t>
  </si>
  <si>
    <t>DOBADO MARCOS, VIRGINIA DANIELA</t>
  </si>
  <si>
    <t>DOLDAN GALLEGO, BELEN</t>
  </si>
  <si>
    <t>DOMENECH ARES, PASCUAL</t>
  </si>
  <si>
    <t>DOMENECH RODRIGUEZ, DANIEL</t>
  </si>
  <si>
    <t>DOMINGUEZ DOMINGUEZ, NURIA ESTHER</t>
  </si>
  <si>
    <t>DOMINGUEZ FERNANDEZ, MARIA</t>
  </si>
  <si>
    <t>DOMINGUEZ GARCIA, ALVARO</t>
  </si>
  <si>
    <t>DOMINGUEZ GARCIA, JOSE</t>
  </si>
  <si>
    <t>DOMINGUEZ JAUREGUI, FRANCISCO JAVIER</t>
  </si>
  <si>
    <t>DOMINGUEZ MARTINEZ, NURIA</t>
  </si>
  <si>
    <t>DOMINGUEZ MENDOZA, PEDRO</t>
  </si>
  <si>
    <t>DOMINGUEZ OLIVAS, JAVIER</t>
  </si>
  <si>
    <t>DOMINGUEZ OLIVAS, MARIA SOLEDAD</t>
  </si>
  <si>
    <t>DOMINGUEZ PINEDA, MONICA</t>
  </si>
  <si>
    <t>DOMINGUEZ PRIETO, PEDRO PABLO</t>
  </si>
  <si>
    <t>DOMINGUEZ RESTOY, JAVIER</t>
  </si>
  <si>
    <t>DOMINGUEZ RIBES, BORJA</t>
  </si>
  <si>
    <t>DONET ORCHILLERS, MARTA</t>
  </si>
  <si>
    <t>DORADO GARCIA, SARA</t>
  </si>
  <si>
    <t>DORTA AFONSO, MARIA DE LOS ANGELES</t>
  </si>
  <si>
    <t>DRISS ABDESLAM, LAILA</t>
  </si>
  <si>
    <t>DUART SEGUER, ANA ISABEL</t>
  </si>
  <si>
    <t>DUARTE VASQUEZ, SONIA ISABEL</t>
  </si>
  <si>
    <t>DUBAU FIGUERA, ROSA MARIA</t>
  </si>
  <si>
    <t>DUEÑAS AGUDO, ANA PILAR</t>
  </si>
  <si>
    <t>DUESO MEDIEL, MARIA TERESA</t>
  </si>
  <si>
    <t>DUQUE DOMINGUEZ, JUAN</t>
  </si>
  <si>
    <t>DUQUE MEDINA, DONEYLA YANEY</t>
  </si>
  <si>
    <t>DURA CERDA, ALEJANDRO</t>
  </si>
  <si>
    <t>DURA CHOY, MARIA DAVINIA</t>
  </si>
  <si>
    <t>DURAN DIAZ DA SILVA, AIDA</t>
  </si>
  <si>
    <t>DURAN DE LA FUENTE, MARTA</t>
  </si>
  <si>
    <t>DURAN GARCIA, PEDRO JOSE</t>
  </si>
  <si>
    <t>DURAN GALLEGO, BEATRIZ</t>
  </si>
  <si>
    <t>DURAN GOMEZ, DOLORES</t>
  </si>
  <si>
    <t>DURAN SEQUEIROS, MARTINA</t>
  </si>
  <si>
    <t>DURAN TORIBIO, MARINA</t>
  </si>
  <si>
    <t>DURAN MARQUEZ, DAVID</t>
  </si>
  <si>
    <t>DURANTEZ VAZQUEZ, CARLOS</t>
  </si>
  <si>
    <t>ECHEVARRIA RODRIGUEZ, MARIA CARMEN</t>
  </si>
  <si>
    <t>EGEA AGUSTI, MONTSERRAT</t>
  </si>
  <si>
    <t>EGIDO GARCIA, EVA</t>
  </si>
  <si>
    <t>EIXEA BERNAT, ADRIAN</t>
  </si>
  <si>
    <t>ELIAS VELAZQUEZ, ALBA MARIA</t>
  </si>
  <si>
    <t>ENCABO GONZALEZ, PABLO MARIA</t>
  </si>
  <si>
    <t>ENSEÑAT INES, MARIA DEL MAR</t>
  </si>
  <si>
    <t>ENTRIALGO MEDINA, JUAN</t>
  </si>
  <si>
    <t>ERCILLA GARCIA, CARLOS</t>
  </si>
  <si>
    <t>ESBRI GONZALEZ, ALVARO</t>
  </si>
  <si>
    <t>ESCAJA OLMEDO, LYDIA</t>
  </si>
  <si>
    <t>ESCOBAR CONESA, LAURA</t>
  </si>
  <si>
    <t>ESCOBAR MARTINEZ, JULIO JAVIER</t>
  </si>
  <si>
    <t>ESCRIBANO TELLEZ, YADIRA DEL CARMEN</t>
  </si>
  <si>
    <t>ESCRIVA LLIDO, MARIA VICENTA</t>
  </si>
  <si>
    <t>ESCRIVA MORA, MIREIA</t>
  </si>
  <si>
    <t>ESCRIVA VILA, ANDREA</t>
  </si>
  <si>
    <t>ESCUDEIRO PALACIO, PALOMA BEGOÑA</t>
  </si>
  <si>
    <t>ESCUDERO GARCIA, ROCIO</t>
  </si>
  <si>
    <t>ESCUDERO MERCADO, MARIA ISABEL</t>
  </si>
  <si>
    <t>ESCUDERO RAVASSA, MARIA DE LA CABEZA</t>
  </si>
  <si>
    <t>ESCUDERO ROBLA, MARIO</t>
  </si>
  <si>
    <t>ESGUEVA JIMENEZ, DIEGO</t>
  </si>
  <si>
    <t>ESPADA FERNANDEZ, JOSE ANTONIO</t>
  </si>
  <si>
    <t>ESPADA RODRIGUEZ, MARTA</t>
  </si>
  <si>
    <t>ESPARZA EGEA, MARIA JESUS</t>
  </si>
  <si>
    <t>ESPEJO AGUIRRE, CAROLINA</t>
  </si>
  <si>
    <t>ESPEJO CHAMORRO, JOSE LUIS ESPEJO</t>
  </si>
  <si>
    <t>ESPEJO LAJARIN, MARIA DEL CARMEN</t>
  </si>
  <si>
    <t>ESPERIDON JARABA, BELEN</t>
  </si>
  <si>
    <t>ESPIAGO BALLESTER, ALEJANDRO JAVIER</t>
  </si>
  <si>
    <t>ESPINA CUESTA, MANUEL JESUS</t>
  </si>
  <si>
    <t>ESPINA QUIJADA, MARTA</t>
  </si>
  <si>
    <t>ESPINO PIEDRA, JOSE ANTONIO</t>
  </si>
  <si>
    <t>ESPINOSA CORTES, OLGA CONSUELO</t>
  </si>
  <si>
    <t>ESPINOSA SOLIS, NURIA</t>
  </si>
  <si>
    <t>ESPINOZA ARCE, ESTEFANY GABRIELA</t>
  </si>
  <si>
    <t>ESPUNY AGRELA, IGNACIO</t>
  </si>
  <si>
    <t>ESQUER ROCH, VERONICA</t>
  </si>
  <si>
    <t>ESQUIVEL SARMIENTO, LAURA</t>
  </si>
  <si>
    <t>ESTEBAN MIRANDA, SILVIA</t>
  </si>
  <si>
    <t>ESTEBAN MONTORO, ALEJANDRA</t>
  </si>
  <si>
    <t>ESTESO TEMPRADO, CRISTINA</t>
  </si>
  <si>
    <t>ESTESO VILLAR, DAVID</t>
  </si>
  <si>
    <t>ESTEVA TUÑI, CRISTINA</t>
  </si>
  <si>
    <t>ESTEVAN PIZARRO, BEATRIZ</t>
  </si>
  <si>
    <t>ESTEVE VALENZUELA, RICARD</t>
  </si>
  <si>
    <t>ESTEVEZ PEREZ, ALEJANDRO</t>
  </si>
  <si>
    <t>ESTEVEZ TELLEZ, PABLO</t>
  </si>
  <si>
    <t>ESTRADA ZAYAS, CRISTIAN</t>
  </si>
  <si>
    <t>ESTRELA MORERA, RUBEN</t>
  </si>
  <si>
    <t>ESTRELLA LUQUE, ANA MARIA</t>
  </si>
  <si>
    <t>EUGENIO OLIVER, GERMAN DE</t>
  </si>
  <si>
    <t>EXPOSITO EXPOSITO, RAQUEL</t>
  </si>
  <si>
    <t>EXPOSITO GONZALEZ, LARA</t>
  </si>
  <si>
    <t>EXPOSITO MARTIN, FEDERICO</t>
  </si>
  <si>
    <t>EZNARRIAGA SPECHT, RENATO ALDEGUNDO</t>
  </si>
  <si>
    <t>FAJARDO SULLER, LUIS</t>
  </si>
  <si>
    <t>FALCON RIVERO, GUACIMARA</t>
  </si>
  <si>
    <t>FANDOS ARENAS, MARIA DEL MAR</t>
  </si>
  <si>
    <t>FARIÑA GONZALEZ, YAIZA</t>
  </si>
  <si>
    <t>FAUS BALLESTER, JUAN</t>
  </si>
  <si>
    <t>FEIJOO VELOSO, LAURA</t>
  </si>
  <si>
    <t>FELEZ TRASOBARES, CRISTINA</t>
  </si>
  <si>
    <t>FELIPE GOMEZ, FRANCISCO JAVIER</t>
  </si>
  <si>
    <t>FELIS RADUAN, MAR</t>
  </si>
  <si>
    <t>FELPETO LAGUELA, ANA BELEN</t>
  </si>
  <si>
    <t>FENOLLOSA GARIBO, ALICIA</t>
  </si>
  <si>
    <t>FENOLLOSA GARIBO, PEDRO</t>
  </si>
  <si>
    <t>FERGUSON VAZQUEZ DE PARGA, INES CONSUELO</t>
  </si>
  <si>
    <t>FERNANDEZ ALONSO, ALVARO</t>
  </si>
  <si>
    <t>FERNANDEZ ALONSO, LUCRECIA</t>
  </si>
  <si>
    <t>FERNANDEZ ALVAREZ, LUCIA</t>
  </si>
  <si>
    <t>FERNANDEZ ARANDA, EVARISTO</t>
  </si>
  <si>
    <t>FERNANDEZ ARIAS, DANIEL</t>
  </si>
  <si>
    <t>FERNANDEZ AVILA, ALVARO</t>
  </si>
  <si>
    <t>FERNANDEZ BEA, NOA</t>
  </si>
  <si>
    <t>FERNANDEZ BELTRAN, LAURA MARIA</t>
  </si>
  <si>
    <t>FERNANDEZ BLACH, DAVID</t>
  </si>
  <si>
    <t>FERNANDEZ BLANCO, MARIA LUISA</t>
  </si>
  <si>
    <t>FERNANDEZ BUTIÑA, SILVIA</t>
  </si>
  <si>
    <t>FERNANDEZ CABALLERO, TAMARA</t>
  </si>
  <si>
    <t>FERNANDEZ CABEZA, CRISTIAN</t>
  </si>
  <si>
    <t>FERNANDEZ CACERES, GEMA</t>
  </si>
  <si>
    <t>FERNANDEZ CAÑAMERO, JOSE</t>
  </si>
  <si>
    <t>FERNANDEZ CASADO, MONICA</t>
  </si>
  <si>
    <t>FERNANDEZ CASTRO, MARTA MARIA</t>
  </si>
  <si>
    <t>FERNANDEZ COFAN, ANGELA</t>
  </si>
  <si>
    <t>FERNANDEZ DE VEGA, ANA MARIA</t>
  </si>
  <si>
    <t>FERNANDEZ DIAZ, BEATRIZ</t>
  </si>
  <si>
    <t>FERNANDEZ DIAZ, JAVIER</t>
  </si>
  <si>
    <t>FERNANDEZ DIEGUEZ, DIEGO</t>
  </si>
  <si>
    <t>FERNANDEZ ECHEVERRIA, BLANCA</t>
  </si>
  <si>
    <t>FERNANDEZ FABREGAT, DANIEL</t>
  </si>
  <si>
    <t>FERNANDEZ FEIJOO, MARIA CARMEN</t>
  </si>
  <si>
    <t>FERNANDEZ FERNANDEZ, CARLOS</t>
  </si>
  <si>
    <t>FERNANDEZ FERNANDEZ, CRISTINA</t>
  </si>
  <si>
    <t>FERNANDEZ FERNANDEZ, ENRIQUE CAMILO</t>
  </si>
  <si>
    <t>FERNANDEZ FERNANDEZ, JOSE ANGEL</t>
  </si>
  <si>
    <t>FERNANDEZ FERNANDEZ, JUAN FRANCISCO</t>
  </si>
  <si>
    <t>FERNANDEZ FERNANDEZ, LORENA</t>
  </si>
  <si>
    <t>FERNANDEZ FERNANDEZ, LUIS</t>
  </si>
  <si>
    <t>FERNANDEZ FERNANDEZ, SHEILA</t>
  </si>
  <si>
    <t>FERNANDEZ FLORES, MARIA</t>
  </si>
  <si>
    <t>FERNANDEZ FORNEAS, BEATRIZ</t>
  </si>
  <si>
    <t>FERNANDEZ FURELOS, LAURA</t>
  </si>
  <si>
    <t>FERNANDEZ GALDO, OLAYA</t>
  </si>
  <si>
    <t>FERNANDEZ GALINDO, DAVID</t>
  </si>
  <si>
    <t>FERNANDEZ GARCIA, BEGOÑA</t>
  </si>
  <si>
    <t>FERNANDEZ GARCIA, CRISTINA</t>
  </si>
  <si>
    <t>FERNANDEZ GARCIA, LORENA</t>
  </si>
  <si>
    <t>FERNÄNDEZ GARCÏA, ISMAEL FRANCISCO</t>
  </si>
  <si>
    <t>FERNANDEZ GARDON, DAVID</t>
  </si>
  <si>
    <t>FERNANDEZ GONZALEZ, EVA</t>
  </si>
  <si>
    <t>FERNANDEZ GUIZAN, ARTURO</t>
  </si>
  <si>
    <t>FERNANDEZ HERRANZ, CESAR</t>
  </si>
  <si>
    <t>FERNANDEZ HERVAS, FABIOLA</t>
  </si>
  <si>
    <t>FERNANDEZ HIDALGA, SONIA</t>
  </si>
  <si>
    <t>FERNANDEZ IGLESIAS, NOELIA</t>
  </si>
  <si>
    <t>FERNANDEZ ISLA, BEATRIZ</t>
  </si>
  <si>
    <t>FERNANDEZ LAGO, MARTA</t>
  </si>
  <si>
    <t>FERNANDEZ GARCIA, MIGUEL ANGEL</t>
  </si>
  <si>
    <t>FERNANDEZ LEON, MARIA CRISTINA</t>
  </si>
  <si>
    <t>FERNANDEZ LOPEZ, ISABEL MARIA</t>
  </si>
  <si>
    <t>FERNANDEZ LOPEZ, IVAN</t>
  </si>
  <si>
    <t>FERNANDEZ LAZARO, MARIA DEL PILAR</t>
  </si>
  <si>
    <t>FERNANDEZ MARTIN, ALVARO</t>
  </si>
  <si>
    <t>FERNANDEZ MARTIN, BEATRIZ</t>
  </si>
  <si>
    <t>FERNANDEZ MARTINEZ, IRENE</t>
  </si>
  <si>
    <t>FERNANDEZ MARTINEZ, PATRICIA</t>
  </si>
  <si>
    <t>FERNANDEZ MATA, ANA</t>
  </si>
  <si>
    <t>FERNANDEZ MATARAZZO, ROSALIA</t>
  </si>
  <si>
    <t>FERNANDEZ MARGARIT, JORGE MATEO</t>
  </si>
  <si>
    <t>FERNANDEZ MONTERO, BEATRIZ</t>
  </si>
  <si>
    <t>FERNANDEZ MONTESDEOCA, JOSE RAMON</t>
  </si>
  <si>
    <t>FERNANDEZ MORENO, CARMEN</t>
  </si>
  <si>
    <t>FERNANDEZ MORENO, HILARIO</t>
  </si>
  <si>
    <t>FERNANDEZ MORO, GEMMA</t>
  </si>
  <si>
    <t>FERNANDEZ MIGUEL, SARA</t>
  </si>
  <si>
    <t>FERNANDEZ OLIVER, GUILLERMO LUIS</t>
  </si>
  <si>
    <t>FERNANDEZ ORAA, ANA</t>
  </si>
  <si>
    <t>FERNANDEZ ORTIZ, ALBA</t>
  </si>
  <si>
    <t>FERNANDEZ PALOMERO, ESTEFANIA</t>
  </si>
  <si>
    <t>FERNANDEZ PARDO, MARIA</t>
  </si>
  <si>
    <t>FERNANDEZ PELAEZ, BEATRIZ</t>
  </si>
  <si>
    <t>FERNANDEZ PEREZ, LAURA</t>
  </si>
  <si>
    <t>FERNANDEZ OLIVA, RAQUEL</t>
  </si>
  <si>
    <t>FERNANDEZ PLATAS, ALICIA</t>
  </si>
  <si>
    <t>FERNANDEZ PLEGUEZUELOS, JESSICA</t>
  </si>
  <si>
    <t>FERNANDEZ PRIETO, MARIA DEL ROSARIO</t>
  </si>
  <si>
    <t>FERNANDEZ PINZON, INMACULADA CONCEPCION</t>
  </si>
  <si>
    <t>FERNANDEZ RIAÑO, JORGE</t>
  </si>
  <si>
    <t>FERNANDEZ ROBLES, SILVIA</t>
  </si>
  <si>
    <t>FERNANDEZ RODRIGO, SENEN</t>
  </si>
  <si>
    <t>FERNANDEZ RODRIGUEZ, ALBA</t>
  </si>
  <si>
    <t>FERNANDEZ REIMAT, LUCIA</t>
  </si>
  <si>
    <t>FERNANDEZ RODRIGUEZ, ESTEFANIA</t>
  </si>
  <si>
    <t>FERNANDEZ RODRIGUEZ, ANDRES</t>
  </si>
  <si>
    <t>FERNANDEZ RODRIGUEZ, OLGA</t>
  </si>
  <si>
    <t>FERNANDEZ RUBIO, OSCAR</t>
  </si>
  <si>
    <t>FERNANDEZ RUIZ, ALEJANDRO LUIS</t>
  </si>
  <si>
    <t>FERNANDEZ RODRIGUEZ, MARIA DEL PILAR</t>
  </si>
  <si>
    <t>FERNANDEZ SANCHEZ, LETICIA MARIA</t>
  </si>
  <si>
    <t>FERNANDEZ SANCHEZ, YOLANDA</t>
  </si>
  <si>
    <t>FERNANDEZ SAUCEDO, MARIA</t>
  </si>
  <si>
    <t>FERNANDEZ VARELA, MARIA JOSE</t>
  </si>
  <si>
    <t>FERNANDEZ SANCHEZ, ADRIAN</t>
  </si>
  <si>
    <t>FERNANDEZ VIDAL, VERONICA</t>
  </si>
  <si>
    <t>FERNANDEZ VILA, ROBERTO XOSE</t>
  </si>
  <si>
    <t>FERNANDEZ VILCHEZ, ANA ELISABET</t>
  </si>
  <si>
    <t>FERNANDEZ VELICIA, SERGIO</t>
  </si>
  <si>
    <t>FERNANDEZ - LUNA PEREZ, REBECA</t>
  </si>
  <si>
    <t>FERNANDEZ DE JUAN, PILAR</t>
  </si>
  <si>
    <t>FERNANDEZ DE LA PUENTE PEREZ, MARIA PALOMA</t>
  </si>
  <si>
    <t>FERNANDEZ DEL CASTILLO, JESUS</t>
  </si>
  <si>
    <t>FERNANDEZ PALACIOS FAL, MARIA</t>
  </si>
  <si>
    <t>FERRANDO PLANELLES, YAIZA</t>
  </si>
  <si>
    <t>FERRE MORILLA, MARC</t>
  </si>
  <si>
    <t>FERREIRO ALONSO, MIGUEL</t>
  </si>
  <si>
    <t>FERREIRO COSTAS, XOSE</t>
  </si>
  <si>
    <t>FERRER LOPEZ CUERVO, ANA</t>
  </si>
  <si>
    <t>FERRER ROCA, JAUME</t>
  </si>
  <si>
    <t>FERRER URBANO, MIGUEL ANGEL</t>
  </si>
  <si>
    <t>FERRERES CANO, SERGIO</t>
  </si>
  <si>
    <t>FERRERO FERRE, JUAN RAMON</t>
  </si>
  <si>
    <t>FERRERO MEZQUIDA, HUGO</t>
  </si>
  <si>
    <t>FERRERO PEÑALOSA, AINARA</t>
  </si>
  <si>
    <t>FERRERO ROMERO, ALMUDENA</t>
  </si>
  <si>
    <t>FIDALGO ALFONSO, PABLO JESUS</t>
  </si>
  <si>
    <t>FIDALGO GIL, ALEJANDRO</t>
  </si>
  <si>
    <t>FIDALGO ZORRILLA, JESUS</t>
  </si>
  <si>
    <t>FIGUEROLA ROSSELLO, JOAN</t>
  </si>
  <si>
    <t>FILLOY BERDEAL, ALEJANDRO</t>
  </si>
  <si>
    <t>FLICH RIPOLLES, MARIA TERESA</t>
  </si>
  <si>
    <t>FLOR ANDREU, MARINA</t>
  </si>
  <si>
    <t>FLORES FERNANDEZ, MATEO</t>
  </si>
  <si>
    <t>FLORES MORATA, MARIA JOSEFA</t>
  </si>
  <si>
    <t>FLORES SANCHEZ, JESUS</t>
  </si>
  <si>
    <t>FLORIA RUIZ, ALBERTO</t>
  </si>
  <si>
    <t>FLORIANO ALDEANO, VIRGINIA</t>
  </si>
  <si>
    <t>FLORIDO ACEVEDO, FATIMA DE LAS MONTAÑAS</t>
  </si>
  <si>
    <t>FLORIDO CUENCA, NATALIA</t>
  </si>
  <si>
    <t>FLORIDO ORTEGA, ENCARNACION</t>
  </si>
  <si>
    <t>FOLGADO AMBROS, MARIA JOSE</t>
  </si>
  <si>
    <t>FOLGOSO LORENZO, ANTIA</t>
  </si>
  <si>
    <t>FOLQUES SANCHIS, CARLOS</t>
  </si>
  <si>
    <t>FONAYET FUGASOT, POL</t>
  </si>
  <si>
    <t>FONT ARANDA, IVAN</t>
  </si>
  <si>
    <t>FONT CRESPO, MONICA</t>
  </si>
  <si>
    <t>FONTELLES LOPEZ, CRISTINA</t>
  </si>
  <si>
    <t>FORERO HERRERA, ALEJANDRO</t>
  </si>
  <si>
    <t>FORES ARCOS, YOLANDA</t>
  </si>
  <si>
    <t>FORJAN RAÑA, SANTIAGO</t>
  </si>
  <si>
    <t>FORMOSO SANMARTIN, ALBA MARIA</t>
  </si>
  <si>
    <t>FORTES PEREZ, MARIA</t>
  </si>
  <si>
    <t>FOUZ FERNANDEZ, CRISTINA</t>
  </si>
  <si>
    <t>FRAILE CARAVACA, MARIA SUSANA</t>
  </si>
  <si>
    <t>FRAILE SAN RAIMUNDO, DAVID</t>
  </si>
  <si>
    <t>FRANCISCO APARICIO, ALBERTO MANUEL DE</t>
  </si>
  <si>
    <t>FRANCISCO GONZALEZ, RAFAEL DE</t>
  </si>
  <si>
    <t>FRANCO BROCH, ALEJANDRO</t>
  </si>
  <si>
    <t>FRANCO FIDALGO, BEATRIZ</t>
  </si>
  <si>
    <t>FRANCO MAERTINEZ, MARIA</t>
  </si>
  <si>
    <t>FRANCO MARIN, FERNANDO</t>
  </si>
  <si>
    <t>FREIRE FACAL, RAFAEL</t>
  </si>
  <si>
    <t>FREIRE SILVAN, LORETO</t>
  </si>
  <si>
    <t>FRIAS SANCHEZ-SECO, GABRIEL</t>
  </si>
  <si>
    <t>FRUTOS BERNABE, ALVARO DE</t>
  </si>
  <si>
    <t>FUENTE COYA, MATEO</t>
  </si>
  <si>
    <t>FUENTE FERNANDEZ, SILVIA DE LA</t>
  </si>
  <si>
    <t>FUENTE LOBATO, ANDREA DE LA</t>
  </si>
  <si>
    <t>FUENTE MIRAVALLES, DAVID DE LA</t>
  </si>
  <si>
    <t>FUENTE MONJE, CARMEN MARIA DE LA</t>
  </si>
  <si>
    <t>FUENTES ARGIBAY, ROBERTO</t>
  </si>
  <si>
    <t>FUENTES HOLGADO, NATALIA</t>
  </si>
  <si>
    <t>FUENTES PEREZ, MARIA ISABEL</t>
  </si>
  <si>
    <t>FUENTETAJA FERNANDEZ, BRAIS</t>
  </si>
  <si>
    <t>FUERTE GARCIA, PATRICIA</t>
  </si>
  <si>
    <t>FUERTES LLUSAR, RAUL</t>
  </si>
  <si>
    <t>FUERTES ROS, CRISTINA</t>
  </si>
  <si>
    <t>FURELOS PAMPIN, MARCOS</t>
  </si>
  <si>
    <t>FUSTE PASCUAL, NURIA</t>
  </si>
  <si>
    <t>FUSTER RUBIO, PATRICIA</t>
  </si>
  <si>
    <t>GABALDON SANCHEZ, JAVIER</t>
  </si>
  <si>
    <t>GADEO LUQUE, MANUEL</t>
  </si>
  <si>
    <t>GADEO MORENO, ANA</t>
  </si>
  <si>
    <t>GALAN LUQUE, BEATRIZ</t>
  </si>
  <si>
    <t>GALERA CRESPO, BEGOÑA</t>
  </si>
  <si>
    <t>GALERA LOPEZ, MIGUEL ALEJANDRO</t>
  </si>
  <si>
    <t>GALERON BAYONA, MARINA</t>
  </si>
  <si>
    <t>GALIANO MENDEZ, MARIA DEL CARMEN</t>
  </si>
  <si>
    <t>GALINDO ALVARADO, FATIMA</t>
  </si>
  <si>
    <t>GALINDO LATORRE, YOLANDA</t>
  </si>
  <si>
    <t>GALISTEO RUIZ, PILAR</t>
  </si>
  <si>
    <t>GALISTEO RUIZ, SOFIA</t>
  </si>
  <si>
    <t>GALLARDO ACEDO, MARIANO</t>
  </si>
  <si>
    <t>GALLARDO ALVAREZ, MARIA DEL CARMEN</t>
  </si>
  <si>
    <t>GALLARDO CALVO, JOSE ALBERTO</t>
  </si>
  <si>
    <t>GALLARDO CANO, MARIA MONTSERRAT</t>
  </si>
  <si>
    <t>GALLARDO GARCIA, MANUEL</t>
  </si>
  <si>
    <t>GALLARDO GOMEZ, BEATRZ</t>
  </si>
  <si>
    <t>GALLARDO ROBLES, MARTA</t>
  </si>
  <si>
    <t>GALLEGO BARROS, SERGIO</t>
  </si>
  <si>
    <t>GALLEGO GONZALEZ, JOSE LUIS</t>
  </si>
  <si>
    <t>GALLEGO RODRIGUEZ, YOLANDA</t>
  </si>
  <si>
    <t>GALLEGO SANCHEZ-CARNERERO, FABIO</t>
  </si>
  <si>
    <t>GALLEGO TORRES, LAURA</t>
  </si>
  <si>
    <t>GALLEGO VEGA, SANDRA</t>
  </si>
  <si>
    <t>GALLEGO DE PAZ, DAVID</t>
  </si>
  <si>
    <t>GALLEN PERIS, SARA</t>
  </si>
  <si>
    <t>GALLO CALZADO, MARCO ANTONIO</t>
  </si>
  <si>
    <t>GALVAN GARCIA DE LAS BAYONAS, INMACULADA</t>
  </si>
  <si>
    <t>GALVAN NUÑEZ, VICTOR MANUEL</t>
  </si>
  <si>
    <t>GALVER RUIZ, ANA</t>
  </si>
  <si>
    <t>GALVEZ FEREZ, DIEGO</t>
  </si>
  <si>
    <t>GALVEZ GABARDA, BARBARA</t>
  </si>
  <si>
    <t>GALVEZ LOPEZ, MARIA MERCEDES</t>
  </si>
  <si>
    <t>GALVEZ LOPEZ, NOELIA</t>
  </si>
  <si>
    <t>GAMALLO PEREIRAS, MARTA</t>
  </si>
  <si>
    <t>GAMEZ FACORRO, ELENA</t>
  </si>
  <si>
    <t>GAMON PALANCA, VICTOR</t>
  </si>
  <si>
    <t>GANDIA CABRERA, JOSE</t>
  </si>
  <si>
    <t>GANDIA CERDA, LAURA</t>
  </si>
  <si>
    <t>GARAU GUZMAN, LAURA</t>
  </si>
  <si>
    <t>GARAY OCHANDIO, MIREYA</t>
  </si>
  <si>
    <t>GARCES ESTEBAN, BENJAMIN</t>
  </si>
  <si>
    <t>GARCES GARCIA, JUAN JOSE</t>
  </si>
  <si>
    <t>GARCIA AGUILAR, INMACULADA</t>
  </si>
  <si>
    <t>GARCIA ALONSO, MARIA ISABEL</t>
  </si>
  <si>
    <t>GARCIA ALVAREZ, CARMEN MARIA</t>
  </si>
  <si>
    <t>GARCIA ARECES, GRACIANO</t>
  </si>
  <si>
    <t>GARCIA AYALA, VICTOR</t>
  </si>
  <si>
    <t>GARCIA BALLESTEROS, ELENA</t>
  </si>
  <si>
    <t>GARCIA BALTASAR, DANIEL</t>
  </si>
  <si>
    <t>GARCIA BANDRES, LUCIA</t>
  </si>
  <si>
    <t>GARCIA BELENGUER, CESAR ALIPIO</t>
  </si>
  <si>
    <t>GARCIA BENITA, MARIA JOSE</t>
  </si>
  <si>
    <t>GARCIA BLANCO, EVA MARIA</t>
  </si>
  <si>
    <t>GARCIA BLAZQUEZ, MARIA CRUZ</t>
  </si>
  <si>
    <t>GARCIA BOUZA, REBECA</t>
  </si>
  <si>
    <t>GARCIA BREA, NURIA</t>
  </si>
  <si>
    <t>GARCIA BURGUERA, JESSICA</t>
  </si>
  <si>
    <t>GARCIA CAJA, ALFONSO</t>
  </si>
  <si>
    <t>GARCIA CALLE, MARIO</t>
  </si>
  <si>
    <t>GARCIA CALZADA, AITANA</t>
  </si>
  <si>
    <t>GARCIA CAMPILLO, MARIA SALOME</t>
  </si>
  <si>
    <t>GARCIA CANO, ALVARO</t>
  </si>
  <si>
    <t>GARCIA CAPISCOL, MANUEL JESUS</t>
  </si>
  <si>
    <t>GARCIA CARBALLO, RICARDO</t>
  </si>
  <si>
    <t>GARCIA CARRERAS, RUBEN</t>
  </si>
  <si>
    <t>GARCIA CENTENO, MARIA JOSE</t>
  </si>
  <si>
    <t>GARCIA CERPA, JUAN HECTOR</t>
  </si>
  <si>
    <t>GARCIA CHICLANO, MIRIAM</t>
  </si>
  <si>
    <t>GARCIA COLLADO, ROCIO</t>
  </si>
  <si>
    <t>GARCIA CONDE, PABLO</t>
  </si>
  <si>
    <t>GARCIA COPE, MARTA</t>
  </si>
  <si>
    <t>GARCIA CORRAL, ADRIAN ALBERTO</t>
  </si>
  <si>
    <t>GARCIA CORREA, MARIA MARTA</t>
  </si>
  <si>
    <t>GARCIA CORRERO, MARIA DEL CARMEN</t>
  </si>
  <si>
    <t>GARCIA CORTIJO, ROBERTO</t>
  </si>
  <si>
    <t>GARCIA CUESTA, JUAN MIGUEL</t>
  </si>
  <si>
    <t>GARCIA DE LA FUENTE, ALBA</t>
  </si>
  <si>
    <t>GARCIA DELGADO, DIEGO</t>
  </si>
  <si>
    <t>GARCIA DIAZ, ROCIO</t>
  </si>
  <si>
    <t>GARCIA DIAZ, XIANA</t>
  </si>
  <si>
    <t>GARCIA DELGADO, MONICA</t>
  </si>
  <si>
    <t>GARCIA ESCUDERO, JORGE</t>
  </si>
  <si>
    <t>GARCIA FERNANDEZ, AMELIA DEL ROSARIO</t>
  </si>
  <si>
    <t>GARCIA FERNANDEZ, AURORA</t>
  </si>
  <si>
    <t>GARCIA FERNANDEZ, LARA</t>
  </si>
  <si>
    <t>GARCIA FERNANDEZ, LAURA COVADONGA</t>
  </si>
  <si>
    <t>GARCIA EGEA, PEDRO</t>
  </si>
  <si>
    <t>GARCIA FORTUN, CECILIO</t>
  </si>
  <si>
    <t>GARCIA FERRER, FRANCISCO JAVIER</t>
  </si>
  <si>
    <t>GARCIA GALLARDO, ANA ISABEL</t>
  </si>
  <si>
    <t>GARCIA GARCIA, ANA</t>
  </si>
  <si>
    <t>GARCIA GARCIA, ANTONIO</t>
  </si>
  <si>
    <t>GARCIA GARCIA, JUDIT</t>
  </si>
  <si>
    <t>GARCIA GARCIA, MIRIAN</t>
  </si>
  <si>
    <t>GARCIA GARCIA, RAQUEL</t>
  </si>
  <si>
    <t>GARCIA GARCIA, SILVIA</t>
  </si>
  <si>
    <t>GARCIA GAREA, MELANIA</t>
  </si>
  <si>
    <t>GARCIA GARRALAGA, BELEN</t>
  </si>
  <si>
    <t>GARCIA GARVI, MANUEL JOSE</t>
  </si>
  <si>
    <t>GARCIA GESSLER, CARLOS</t>
  </si>
  <si>
    <t>GARCIA GOMEZ, JOAQUIN</t>
  </si>
  <si>
    <t>GARCIA GONZALEZ, CARMEN</t>
  </si>
  <si>
    <t>GARCIA GONZALEZ, CRISTINA</t>
  </si>
  <si>
    <t>GARCIA GONZALEZ, ISABEL</t>
  </si>
  <si>
    <t>GARCIA GONZALEZ, JUAN ANTONIO</t>
  </si>
  <si>
    <t>GARCIA GONZALEZ, MARIA DEL PILAR</t>
  </si>
  <si>
    <t>GARCIA GONZALEZ, NAYRA MARIA</t>
  </si>
  <si>
    <t>GARCIA FUENTES, PASCUAL NICOLAS</t>
  </si>
  <si>
    <t>GARCIA GRANADO, DANIEL</t>
  </si>
  <si>
    <t>GARCIA GUILLEN, ADRIAN</t>
  </si>
  <si>
    <t>GARCIA GUTIERREZ, LAURA</t>
  </si>
  <si>
    <t>GARCIA GUTIERREZ, MARIA</t>
  </si>
  <si>
    <t>GARCIA GUTIERREZ, ROBERTO LUIS</t>
  </si>
  <si>
    <t>GARCIA HERNANDEZ, NICOLAS</t>
  </si>
  <si>
    <t>GARCIA GONZALEZ, RODRIGO</t>
  </si>
  <si>
    <t>GARCIA HORMIGA, MARIA</t>
  </si>
  <si>
    <t>GARCIA HUMANES, ALBERTO</t>
  </si>
  <si>
    <t>GARCIA HERNANDO, ESTELA</t>
  </si>
  <si>
    <t>GARCIA LADRON DE GUEVARA, JOSE</t>
  </si>
  <si>
    <t>GARCIA LAZARO, FERNANDO</t>
  </si>
  <si>
    <t>GARCIA LLINARES, RAQUEL</t>
  </si>
  <si>
    <t>GARCIA JIMENEZ, NATIVIDAD</t>
  </si>
  <si>
    <t>GARCIA LOPEZ, MARTA</t>
  </si>
  <si>
    <t>GARCIA MANDADO, ALVARO</t>
  </si>
  <si>
    <t>GARCIA MANZORRO, LORENZO</t>
  </si>
  <si>
    <t>GARCIA MARIÑO, ELVIRA</t>
  </si>
  <si>
    <t>GARCIA LOPEZ, FELIPE</t>
  </si>
  <si>
    <t>GARCIA MARTIN, ANA MARIA</t>
  </si>
  <si>
    <t>GARCIA MARTIN, LAURA</t>
  </si>
  <si>
    <t>GARCIA MARTIN, MARTA</t>
  </si>
  <si>
    <t>GARCIA MARQUEZ, MARIA DE LOS DOLORES</t>
  </si>
  <si>
    <t>GARCIA MAYO, JAVIER</t>
  </si>
  <si>
    <t>GARCIA MARTINEZ, JORGE</t>
  </si>
  <si>
    <t>GARCIA MEHRGUT, JORGE</t>
  </si>
  <si>
    <t>GARCIA MENDOZA, MARIA SINDYA</t>
  </si>
  <si>
    <t>GARCIA MIRANDA, LUCIA</t>
  </si>
  <si>
    <t>GARCIA MOLINA, JUAN ANTONIO</t>
  </si>
  <si>
    <t>GARCIA MOLINA, MARIA ISABEL</t>
  </si>
  <si>
    <t>GARCIA MONTERDE, ALEJANDRA</t>
  </si>
  <si>
    <t>GARCIA MORALES, MARIA DE LAS CIBELES</t>
  </si>
  <si>
    <t>GARCIA MELLADO, MIGUEL ANGEL</t>
  </si>
  <si>
    <t>GARCIA MUÑOZ, LAURA</t>
  </si>
  <si>
    <t>GARCIA MUÑOZ, LUCIA</t>
  </si>
  <si>
    <t>GARCIA NAVARRO, JENIFER</t>
  </si>
  <si>
    <t>GARCIA NUÑEZ, JENIFER MARIA</t>
  </si>
  <si>
    <t>GARCIA MUÑOZ, EVA AURORA</t>
  </si>
  <si>
    <t>GARCIA ORELLANA, BLANCA</t>
  </si>
  <si>
    <t>GARCIA OSUNA, CINTIA</t>
  </si>
  <si>
    <t>GARCIA PACIOS, LUIS</t>
  </si>
  <si>
    <t>GARCIA PALACIOS, JESSICA</t>
  </si>
  <si>
    <t>GARCIA PALACIOS, MARCOS</t>
  </si>
  <si>
    <t>GARCIA PALLARES, ALMUDENA</t>
  </si>
  <si>
    <t>GARCIA OCA, ILDEFONSO</t>
  </si>
  <si>
    <t>GARCIA PARRA, IRIS</t>
  </si>
  <si>
    <t>GARCIA PALOMARES, LAURA</t>
  </si>
  <si>
    <t>GARCIA PERANDRES, JOSE MIGUEL</t>
  </si>
  <si>
    <t>GARCIA PEREZ, ALEJANDRA</t>
  </si>
  <si>
    <t>GARCIA PEREZ, CRISTINA</t>
  </si>
  <si>
    <t>GARCIA PEREZ, MARIA SAGRADO CORAZON</t>
  </si>
  <si>
    <t>GARCIA PEREZ, SARA</t>
  </si>
  <si>
    <t>GARCIA PEREZ, VANESSA</t>
  </si>
  <si>
    <t>GARCIA PEREZ, VICTOR</t>
  </si>
  <si>
    <t>GARCIA PINTADO, NAGORE</t>
  </si>
  <si>
    <t>GARCIA PONCE, PILAR</t>
  </si>
  <si>
    <t>GARCIA PATINO, JULIAN</t>
  </si>
  <si>
    <t>GARCIA POZO, RICARDO</t>
  </si>
  <si>
    <t>GARCIA RAMIREZ, MARIA DE LOS ANGELES</t>
  </si>
  <si>
    <t>GARCIA QUILES, SONIA</t>
  </si>
  <si>
    <t>GARCIA REBOLLO, MARIA DEL PILAR</t>
  </si>
  <si>
    <t>GARCIA REBOLLAL, ADRIAN</t>
  </si>
  <si>
    <t>GARCIA REQUEJO, JESUS</t>
  </si>
  <si>
    <t>GARCIA REVELLES, TANIA</t>
  </si>
  <si>
    <t>GARCIA REY, ALEJANDRO</t>
  </si>
  <si>
    <t>GARCIA REVERT, PAULA</t>
  </si>
  <si>
    <t>GARCIA RODRIGUEZ, LORENZO EMILIO</t>
  </si>
  <si>
    <t>GARCIA RICO, ANA MARIA</t>
  </si>
  <si>
    <t>GARCIA RUANO, ELENA</t>
  </si>
  <si>
    <t>GARCIA RUIZ, MARIA</t>
  </si>
  <si>
    <t>GARCIA RUIZ, MARIA DE LA LUNA</t>
  </si>
  <si>
    <t>GARCIA RUZ, CANDELARIA ISABEL</t>
  </si>
  <si>
    <t>GARCIA ROSALES, JUAN ANTONIO</t>
  </si>
  <si>
    <t>GARCIA SANCHEZ, BEATRIZ</t>
  </si>
  <si>
    <t>GARCIA SANCHEZ, MARIO</t>
  </si>
  <si>
    <t>GARCIA SANCHEZ, SARA</t>
  </si>
  <si>
    <t>GARCIA SANCHIS, SARA</t>
  </si>
  <si>
    <t>GARCIA SANZ, ANA</t>
  </si>
  <si>
    <t>GARCIA SELIGRAT, VANESA</t>
  </si>
  <si>
    <t>GARCIA SIERRA, ALFONSO</t>
  </si>
  <si>
    <t>GARCIA SOSA, ANA</t>
  </si>
  <si>
    <t>GARCIA SUERO, MARTIN</t>
  </si>
  <si>
    <t>GARCIA TORRES, MANUEL</t>
  </si>
  <si>
    <t>GARCIA TRINIDAD, ELISABETH</t>
  </si>
  <si>
    <t>GARCIA TROYA, CAYETANO</t>
  </si>
  <si>
    <t>GARCIA TURPIN, CARMEN MARIA</t>
  </si>
  <si>
    <t>GARCIA VALERO, LUISA</t>
  </si>
  <si>
    <t>GARCIA SAIZ, ELENA</t>
  </si>
  <si>
    <t>GARCIA VAZQUEZ, MANUEL ALEJANDRO</t>
  </si>
  <si>
    <t>GARCIA VICENTE, SILVIA</t>
  </si>
  <si>
    <t>GARCIA VIGARA, JESUS</t>
  </si>
  <si>
    <t>GARCIA VIVAS, SARA DE LA CINTA</t>
  </si>
  <si>
    <t>GARCIA YUSTE, RICARDO</t>
  </si>
  <si>
    <t>GARCIA DE FRUTOS, MARIA</t>
  </si>
  <si>
    <t>GARCIA DE MERLO, FERNANDO</t>
  </si>
  <si>
    <t>GARCIA VELASTEGUI, JOSE</t>
  </si>
  <si>
    <t>GARCIA TOME GARCIA, ELISA</t>
  </si>
  <si>
    <t>GARCIMARTIN GARCIA, EVA MARIA</t>
  </si>
  <si>
    <t>GARNES OVEJERO, VANESSA</t>
  </si>
  <si>
    <t>GARRAMIOLA BILBAO, ITZIAR</t>
  </si>
  <si>
    <t>GARRANCHO BARROSO, JAIME</t>
  </si>
  <si>
    <t>GARRIDO ARENAS, BEATRIZ</t>
  </si>
  <si>
    <t>GARRIDO GARCIA, ANA ROSA</t>
  </si>
  <si>
    <t>GARRIDO GARCIA, FRANCISCO JAVIER</t>
  </si>
  <si>
    <t>GARRIDO GARCIA, MARIA</t>
  </si>
  <si>
    <t>GARRIDO DEL CAÑO, ALBA MARIA</t>
  </si>
  <si>
    <t>GARRIDO MENESES, ZILA</t>
  </si>
  <si>
    <t>GARRIDO HITA, MARIA BELEN</t>
  </si>
  <si>
    <t>GARRIDO TORNERO, MANUEL JESUS</t>
  </si>
  <si>
    <t>GARRIDO RAYA, MANUEL</t>
  </si>
  <si>
    <t>GARRIDO DEL PINO, SILVIA</t>
  </si>
  <si>
    <t>GASCO MOLINS, SILVIA</t>
  </si>
  <si>
    <t>GATO RODRIGUEZ, ALBERTO</t>
  </si>
  <si>
    <t>GAVILA MORATO, PAOLA MARIA</t>
  </si>
  <si>
    <t>GAVILAN CONDE, ANTONIO MARIA</t>
  </si>
  <si>
    <t>GAZQUEZ CIFUENTES, ANTONIA MARIA</t>
  </si>
  <si>
    <t>GENTIL MORA, MANUEL</t>
  </si>
  <si>
    <t>GETE GARRIDO, ESTEFANIA</t>
  </si>
  <si>
    <t>GIGANTE CHAPARRO, FATIMA</t>
  </si>
  <si>
    <t>GIJON ANDION, DANIEL</t>
  </si>
  <si>
    <t>GIL ALVAREZ, MARIA ISABEL</t>
  </si>
  <si>
    <t>GIL APARISI, FRANCISCO DE BORJA</t>
  </si>
  <si>
    <t>GIL BALLESTEROS, GUILLERMO</t>
  </si>
  <si>
    <t>GIL BERNAL, MARIA JOSE</t>
  </si>
  <si>
    <t>GIL CEBALLOS, ALMUDENA</t>
  </si>
  <si>
    <t>GIL GARCIA, ANA</t>
  </si>
  <si>
    <t>GIL GIL, EMILIA</t>
  </si>
  <si>
    <t>GIL GIL, JORDI</t>
  </si>
  <si>
    <t>GIL GOMEZ-TAVIRA, JORGE</t>
  </si>
  <si>
    <t>GIL MARCOS, NIEVES</t>
  </si>
  <si>
    <t>GIL MASES, RAQUEL</t>
  </si>
  <si>
    <t>GIL MORENO, MARIA FRANCISCA</t>
  </si>
  <si>
    <t>GILDA GOLPE, LETICIA</t>
  </si>
  <si>
    <t>GIMENEZ AGULLO, JESSICA</t>
  </si>
  <si>
    <t>GIMENEZ DIAZ, MARIA VICTORIA</t>
  </si>
  <si>
    <t>GIMENEZ DE AZCARTATE GONZALEZ, MARINA</t>
  </si>
  <si>
    <t>GIMENO BARRACHINA, EVA MARIA</t>
  </si>
  <si>
    <t>GIMENO GONZALEZ, MARIA JESUS</t>
  </si>
  <si>
    <t>GIMENO GORDO, LIRIA MARIA</t>
  </si>
  <si>
    <t>GIMENO PORCAR, MARIA JESUS</t>
  </si>
  <si>
    <t>GIMENO TURREZ, ELENA</t>
  </si>
  <si>
    <t>GIMENO VALERO, CARMEN MARIA</t>
  </si>
  <si>
    <t>GINER NADAL, JOANA</t>
  </si>
  <si>
    <t>GIRALDEZ IGLESIAS, SILVIA</t>
  </si>
  <si>
    <t>GIRALDEZ MOLINILLO, MARIA TERESA</t>
  </si>
  <si>
    <t>GIRON LOZANO, MARIA</t>
  </si>
  <si>
    <t>GOLGIR ESLAMI, JAMAK</t>
  </si>
  <si>
    <t>GOMARIZ GAYA, MARTA</t>
  </si>
  <si>
    <t>GOMEZ AMORES, MARTA</t>
  </si>
  <si>
    <t>GOMEZ ARNAU, PILAR</t>
  </si>
  <si>
    <t>GOMEZ AYUSO, JAIME</t>
  </si>
  <si>
    <t>GOMEZ CID, DIEGO</t>
  </si>
  <si>
    <t>GOMEZ DIAZ, CARMEN</t>
  </si>
  <si>
    <t>GOMEZ FERNANDEZ, SANTIAGO</t>
  </si>
  <si>
    <t>GOMEZ FERREIRO, HECTOR</t>
  </si>
  <si>
    <t>GOMEZ GARCIA DE VINUESA, LEONOR</t>
  </si>
  <si>
    <t>GOMEZ GONZALEZ, CAROLINA</t>
  </si>
  <si>
    <t>GOMEZ HERRANZ, CARLOS</t>
  </si>
  <si>
    <t>GOMEZ HERRERA, PURIFICACION</t>
  </si>
  <si>
    <t>GOMEZ I CASTELLO, ELENA</t>
  </si>
  <si>
    <t>GOMEZ LANCHA, ELENA</t>
  </si>
  <si>
    <t>GOMEZ LIAÑO, ESTEBAN</t>
  </si>
  <si>
    <t>GOMEZ MENDEZ, DIEGO</t>
  </si>
  <si>
    <t>GOMEZ MOJON, MARINA CLARA</t>
  </si>
  <si>
    <t>GOMEZ MURCIA, JUAN CARLOS</t>
  </si>
  <si>
    <t>GOMEZ MURILLO, ALEJANDRA MAGDALENA</t>
  </si>
  <si>
    <t>GOMEZ NEGRE, IGNACIO</t>
  </si>
  <si>
    <t>GOMEZ RAMIREZ, JOSE MARIA</t>
  </si>
  <si>
    <t>GOMEZ REJANO, CAROLINA</t>
  </si>
  <si>
    <t>GOMEZ ROLDAN, MARIA JOSE</t>
  </si>
  <si>
    <t>GOMEZ ROMERO, CARMEN MARIA</t>
  </si>
  <si>
    <t>GOMEZ RUIZ, FRANCISCO JOSE</t>
  </si>
  <si>
    <t>GOMEZ RUIZ, MARIA DEL MAR</t>
  </si>
  <si>
    <t>GOMEZ TEODOSIO, BEATRIZ</t>
  </si>
  <si>
    <t>GOMEZ VALENZUELA, ALBA</t>
  </si>
  <si>
    <t>GOMEZ VALLES, PABLO</t>
  </si>
  <si>
    <t>GOMEZ YEPES, ALVARO ANDRES</t>
  </si>
  <si>
    <t>GOMEZ DEL AGUILA, MARIO</t>
  </si>
  <si>
    <t>GOMEZ VILLALOBOS GOMEZ VILLALOBOS, NELY SARA</t>
  </si>
  <si>
    <t>GOMIS CARRETERO, CARLA</t>
  </si>
  <si>
    <t>GONZAGA PEREZ, MARIA DEL CARMEN</t>
  </si>
  <si>
    <t>GONZALEZ ABASCAL, MANUEL</t>
  </si>
  <si>
    <t>GONZALEZ ACOSTA, TANIA</t>
  </si>
  <si>
    <t>GONZALEZ AGUILERA, ROBERTO</t>
  </si>
  <si>
    <t>GONZALEZ ALONSO, ALEJANDRO</t>
  </si>
  <si>
    <t>GONZALEZ ALONSO, MARIA DEL MAR</t>
  </si>
  <si>
    <t>GONZALEZ ALVAREZ, JAVIER</t>
  </si>
  <si>
    <t>GONZALEZ ARIAS, SANDRA</t>
  </si>
  <si>
    <t>GONZALEZ ARRANZ, MIGUEL</t>
  </si>
  <si>
    <t>GONZALEZ BARROSO, JAVIER</t>
  </si>
  <si>
    <t>GONZALEZ BIBILONI, MARIA DE LOS ANGELES</t>
  </si>
  <si>
    <t>GONZALEZ BLANCO, DANIEL</t>
  </si>
  <si>
    <t>GONZALEZ BOLADO, LARO</t>
  </si>
  <si>
    <t>GONZALEZ BORRELL, CARLA</t>
  </si>
  <si>
    <t>GONZALEZ CANCHO, CRISTINA</t>
  </si>
  <si>
    <t>GONZALEZ CANELLA, LUCIA</t>
  </si>
  <si>
    <t>GONZALEZ CASTILLO, JOSE ANGEL</t>
  </si>
  <si>
    <t>GONZALEZ CEBRIAN, CRISTINA</t>
  </si>
  <si>
    <t>GONZALEZ CHAO, EDUARDO</t>
  </si>
  <si>
    <t>GONZALEZ COMPANY, INMACULADA</t>
  </si>
  <si>
    <t>GONZALEZ CRESPO, TRINIDAD</t>
  </si>
  <si>
    <t>GONZALEZ DELGADO, LORENA</t>
  </si>
  <si>
    <t>GONZALEZ DIAZ, DAMIAN</t>
  </si>
  <si>
    <t>GONZALEZ ESCOBAR, LORENA</t>
  </si>
  <si>
    <t>GONZALEZ FEIJOO, ROCIO</t>
  </si>
  <si>
    <t>GONZALEZ FERNANDEZ, ALVARO</t>
  </si>
  <si>
    <t>GONZALEZ FERNANDEZ, ANGELA</t>
  </si>
  <si>
    <t>GONZALEZ FERNANDEZ, JOSE LUIS</t>
  </si>
  <si>
    <t>GONZALEZ FERNANDEZ, MARIA DOLORES</t>
  </si>
  <si>
    <t>GONZALEZ FERNANDEZ, OLGA</t>
  </si>
  <si>
    <t>GONZALEZ GARCIA, ALBERTO</t>
  </si>
  <si>
    <t>GONZALEZ GARCIA, ANAIS</t>
  </si>
  <si>
    <t>GONZALEZ GARCIA, ANDRES</t>
  </si>
  <si>
    <t>GONZALEZ GARCIA, ARABELA</t>
  </si>
  <si>
    <t>GONZALEZ GARCIA, CRISTINA</t>
  </si>
  <si>
    <t>GONZALEZ GARCIA, DAVID</t>
  </si>
  <si>
    <t>GONZALEZ GARCIA, LUCIA</t>
  </si>
  <si>
    <t>GONZALEZ GARCIA, LUIS ALBERTO</t>
  </si>
  <si>
    <t>GONZALEZ GARCIA, PILAR</t>
  </si>
  <si>
    <t>GONZALEZ GARZON, HELENA</t>
  </si>
  <si>
    <t>GONZALEZ GERBOLES, NOELIA</t>
  </si>
  <si>
    <t>GONZALEZ GIRALDA, ENRIQUE</t>
  </si>
  <si>
    <t>GONZALEZ GONZALEZ, CRISTINA</t>
  </si>
  <si>
    <t>GONZALEZ GONZALEZ, JOSE ANTONIO</t>
  </si>
  <si>
    <t>GONZALEZ GONZALEZ, MARIA DEL ROCIO</t>
  </si>
  <si>
    <t>GONZALEZ GONZALEZ, SUSANA</t>
  </si>
  <si>
    <t>GONZALEZ GUERRERO, ALBERTO</t>
  </si>
  <si>
    <t>GONZALEZ HERNANDO, MONICA</t>
  </si>
  <si>
    <t>GONZALEZ HIDALGO, MARTA</t>
  </si>
  <si>
    <t>GONZALEZ JIMENEZ, JESSICA</t>
  </si>
  <si>
    <t>GONZALEZ KROTENBERG, NATALIA</t>
  </si>
  <si>
    <t>GONZALEZ LEON, DAVID</t>
  </si>
  <si>
    <t>GONZALEZ LOPEZ, LUIS MIGUEL</t>
  </si>
  <si>
    <t>GONZALEZ LOPEZ, VIRGINIA</t>
  </si>
  <si>
    <t>GONZALEZ LUQUE, CARLA</t>
  </si>
  <si>
    <t>GONZALEZ MACHADO, MIGUEL</t>
  </si>
  <si>
    <t>GONZALEZ MACIA, ALBA</t>
  </si>
  <si>
    <t>GONZALEZ MARQUINA, ADRIAN</t>
  </si>
  <si>
    <t>GONZALEZ MARTIN, ADOLFO</t>
  </si>
  <si>
    <t>GONZALEZ MARTIN, LAURA</t>
  </si>
  <si>
    <t>GONZALEZ MARTIN, PATRICIA</t>
  </si>
  <si>
    <t>GONZALEZ MARTINEZ, DAVID</t>
  </si>
  <si>
    <t>GONZALEZ MENDEZ, JAVIER</t>
  </si>
  <si>
    <t>GONZALEZ MENENDEZ, RICARDO</t>
  </si>
  <si>
    <t>GONZALEZ MONTES, MARIA DEL CARMEN</t>
  </si>
  <si>
    <t>GONZALEZ MORALES, LUCIA DE LAS NIEVES</t>
  </si>
  <si>
    <t>GONZALEZ MORENO, SARA</t>
  </si>
  <si>
    <t>GONZALEZ MUÑOZ, BELEN</t>
  </si>
  <si>
    <t>GONZALEZ MUÑOZ, SELENE</t>
  </si>
  <si>
    <t>GONZALEZ NAVARRO, CRISTINA</t>
  </si>
  <si>
    <t>GONZALEZ OLASOLA, MIRIAM</t>
  </si>
  <si>
    <t>GONZALEZ ORTEGA, CAROLINA</t>
  </si>
  <si>
    <t>GONZALEZ PADILLA, MARIA NOEL</t>
  </si>
  <si>
    <t>GONZALEZ PALACIOS, MARTA RAQUEL</t>
  </si>
  <si>
    <t>GONZALEZ PARDO, CARM3N DOLORES</t>
  </si>
  <si>
    <t>GONZALEZ PEÑALVER, DANIEL</t>
  </si>
  <si>
    <t>GONZALEZ PERDIGUERO, ALVARO</t>
  </si>
  <si>
    <t>GONZALEZ PRIETO, JUAN PEDRO</t>
  </si>
  <si>
    <t>GONZALEZ RAMOS, OSCAR</t>
  </si>
  <si>
    <t>GONZALEZ RAMOS, VICTOR</t>
  </si>
  <si>
    <t>GONZALEZ RIAL, BORJA JOSE</t>
  </si>
  <si>
    <t>GONZALEZ RINCON, CAROLINA</t>
  </si>
  <si>
    <t>GONZALEZ RIVAS, LUCIA</t>
  </si>
  <si>
    <t>GONZALEZ RODRIGUEZ, SANDRA</t>
  </si>
  <si>
    <t>GONZALEZ ROLDAN, GREGORIO</t>
  </si>
  <si>
    <t>GONZALEZ ROMERO, FRANCISCO</t>
  </si>
  <si>
    <t>GONZALEZ SAENZ, FRANCISCO JESUS</t>
  </si>
  <si>
    <t>GONZALEZ SANCHEZ, IGNACIO</t>
  </si>
  <si>
    <t>GONZALEZ SANCHEZ, JESSICA</t>
  </si>
  <si>
    <t>GONZALEZ SANCHEZ, NATALIA</t>
  </si>
  <si>
    <t>GONZALEZ SEARA, EDUARDO</t>
  </si>
  <si>
    <t>GONZALEZ SERRANO, ALBERTO</t>
  </si>
  <si>
    <t>GONZALEZ SIMON, MARIA DEL PILAR</t>
  </si>
  <si>
    <t>GONZALEZ SOLIS, GRISELDA</t>
  </si>
  <si>
    <t>GONZALEZ SORIANO, SERAFIN</t>
  </si>
  <si>
    <t>GONZALEZ TEJERO, JAIME</t>
  </si>
  <si>
    <t>GONZALEZ DE CHAVARRI AIZPURU, JONE</t>
  </si>
  <si>
    <t>GONZALEZ DE ECHAVARRI ROMERO, ALVARO</t>
  </si>
  <si>
    <t>GONZALEZ DE LA FUENTE, DIEGO</t>
  </si>
  <si>
    <t>GONZALEZ-CONCHEIRO GONZALEZ, GUILLERMO</t>
  </si>
  <si>
    <t>GONZALEZ-PALENCIA SORIA, ANTONIO</t>
  </si>
  <si>
    <t>GONZALEZ-TALADRIZ GARCIA, MARIA RUTH</t>
  </si>
  <si>
    <t>GONZALO ALONSO, JAVIER</t>
  </si>
  <si>
    <t>GONZALO TAMAME, ALICIA</t>
  </si>
  <si>
    <t>GORDILLO ACUÑA, NURIA</t>
  </si>
  <si>
    <t>GORMAZ IBAÑEZ, ASUNCION</t>
  </si>
  <si>
    <t>GOROSTIZA ALVAREZ, CARMEN LUISA</t>
  </si>
  <si>
    <t>GORRIZ VAZQUEZ, ANA BELEN</t>
  </si>
  <si>
    <t>GOSALBEZ SOGORB, JOSE CARLOS</t>
  </si>
  <si>
    <t>GRACIA MOSTEO, ANGELA</t>
  </si>
  <si>
    <t>GRACIA NAJERA, MARIA DE</t>
  </si>
  <si>
    <t>GRACIA PEREZ, JULIA</t>
  </si>
  <si>
    <t>GRACIANO SERENA, M TERESA</t>
  </si>
  <si>
    <t>GRAJALES SANCHEZ, MANUEL</t>
  </si>
  <si>
    <t>GRANADOS CABALLERO, JUAN</t>
  </si>
  <si>
    <t>GRANADOS PADILLA, MANUEL JESUS</t>
  </si>
  <si>
    <t>GRANDE DE HARO, MARIA PILAR</t>
  </si>
  <si>
    <t>GRANERO GOMEZ, JUANA MARIA</t>
  </si>
  <si>
    <t>GRANJA ALONSO, MARINA</t>
  </si>
  <si>
    <t>GRAU LLADOSA, JUAN JOSE</t>
  </si>
  <si>
    <t>GRIMAL BASARTE, SARA MARIA</t>
  </si>
  <si>
    <t>GUAL RIOS, MERCEDES</t>
  </si>
  <si>
    <t>GUANCHE RODRIGUEZ, SARA</t>
  </si>
  <si>
    <t>GUERRA CORONADO, SANTIAGO MANUEL</t>
  </si>
  <si>
    <t>GUERRERO GARCIA, MARIA BELEN</t>
  </si>
  <si>
    <t>GUERRERO MARTIN, MARIA DEL PILAR</t>
  </si>
  <si>
    <t>GUERRERO TORRES, BERTA</t>
  </si>
  <si>
    <t>GUIJARRO INES, ELVIRA</t>
  </si>
  <si>
    <t>GUIJARRO MORENO, JUAN RAMON</t>
  </si>
  <si>
    <t>GUIJO SOLABARRIETA, AINHOA</t>
  </si>
  <si>
    <t>GUIL TALAVAN, MARTA</t>
  </si>
  <si>
    <t>GUILABERT AZNAR, JUAN</t>
  </si>
  <si>
    <t>GUILEN GOMEZ, PATRICIA</t>
  </si>
  <si>
    <t>GUILLEN GUILLAMON, TOMAS</t>
  </si>
  <si>
    <t>GUILLEN HERNANDEZ, CARLOTA</t>
  </si>
  <si>
    <t>GUILLOT CASANOVA, PAULA</t>
  </si>
  <si>
    <t>GUINOT FERNANDEZ, MARIA MAR</t>
  </si>
  <si>
    <t>GUIRAO ABAD, CARMEN MARIA</t>
  </si>
  <si>
    <t>GUIRAO GARCIA, ALBERTO</t>
  </si>
  <si>
    <t>GUISANDEZ JIMENEZ, ANGELES NURIA</t>
  </si>
  <si>
    <t>GUTIERREZ ALONSO, DAVID</t>
  </si>
  <si>
    <t>GUTIERREZ ANTORAZ, CAROLINA</t>
  </si>
  <si>
    <t>GUTIERREZ ARANCE, ELENA PIEDAD</t>
  </si>
  <si>
    <t>GUTIERREZ AYALA, CORINA</t>
  </si>
  <si>
    <t>GUTIERREZ DIAZ, INMACULADA</t>
  </si>
  <si>
    <t>GUTIERREZ DIAZ, NATALIA</t>
  </si>
  <si>
    <t>GUTIERREZ GARCIA, ELVIRA MARIA</t>
  </si>
  <si>
    <t>GUTIERREZ HUERTA, ANDRES</t>
  </si>
  <si>
    <t>GUTIERREZ LEON, JOSE IGNACIO</t>
  </si>
  <si>
    <t>GUTIERREZ MONTES, ANA</t>
  </si>
  <si>
    <t>GUTIERREZ MORENO, MARIA</t>
  </si>
  <si>
    <t>GUTIERREZ MUÑOZ, ELISABET</t>
  </si>
  <si>
    <t>GUTIERREZ PICON, MARIA BELEN</t>
  </si>
  <si>
    <t>GUTIERREZ RABASOT, JAIME</t>
  </si>
  <si>
    <t>GUTIERREZ REDONDO, MIGUEL</t>
  </si>
  <si>
    <t>GUTIERREZ RIVAS, RAUL</t>
  </si>
  <si>
    <t>GUTIERREZ SALCINES, LUCIA</t>
  </si>
  <si>
    <t>GUTIERREZ SANCHEZ, CRISTINA</t>
  </si>
  <si>
    <t>GUTIERREZ SANTOS, ALESANDER</t>
  </si>
  <si>
    <t>GUTIERREZ SUAREZ, LAURA</t>
  </si>
  <si>
    <t>HAZAÑAS SAINZ DE CUETO, ELENA</t>
  </si>
  <si>
    <t>HELGUERO VALVERDE, ESTEFANIA</t>
  </si>
  <si>
    <t>HENARES SANTANA, MANUEL</t>
  </si>
  <si>
    <t>HENRIQUEZ DAVILA, CESAR DAVID</t>
  </si>
  <si>
    <t>HENTSCHEL ENCINAS, ANDREA</t>
  </si>
  <si>
    <t>HERAS DELGADO, LUCIA DE LAS</t>
  </si>
  <si>
    <t>HERAS PEREIRA, ADRIAN JORGE DE LAS</t>
  </si>
  <si>
    <t>HERBERA GONZALEZ, TRISTAN</t>
  </si>
  <si>
    <t>HEREDA VALVERDE, ANA</t>
  </si>
  <si>
    <t>HEREDIA GARCIA, PABLO MANUEL</t>
  </si>
  <si>
    <t>HEREDIA HERNANDO, IRENE</t>
  </si>
  <si>
    <t>HEREDIA ROJO, JULIO</t>
  </si>
  <si>
    <t>HERES SANCHEZ, ANA</t>
  </si>
  <si>
    <t>HEREZA NAVARRO, MARTA</t>
  </si>
  <si>
    <t>HERGUEDAS DEIROS, NATALIA</t>
  </si>
  <si>
    <t>HERMIDA ALONSO, MARTA</t>
  </si>
  <si>
    <t>HERMIDA PIÑEIRO, ARACELI</t>
  </si>
  <si>
    <t>HERMOGENES SORRIBAS, NOELIA</t>
  </si>
  <si>
    <t>HERMOSO CORTES, VIRGINIA</t>
  </si>
  <si>
    <t>HERMOSO DE MENDOZA ARTEAGA, PAULA</t>
  </si>
  <si>
    <t>HERNANDEZ BAGUENA, ALBERTO</t>
  </si>
  <si>
    <t>HERNANDEZ BALADA, LUIS</t>
  </si>
  <si>
    <t>HERNANDEZ BENITO, ANGELA</t>
  </si>
  <si>
    <t>HERNANDEZ CARRAVILLA, PILAR</t>
  </si>
  <si>
    <t>HERNANDEZ CASQUERO, DANIEL</t>
  </si>
  <si>
    <t>HERNANDEZ DIAZ, LAURA</t>
  </si>
  <si>
    <t>HERNANDEZ FERNANDEZ, REBECA</t>
  </si>
  <si>
    <t>HERNANDEZ GARCIA, ESTHER</t>
  </si>
  <si>
    <t>HERNANDEZ GARCIA, IGNACIO</t>
  </si>
  <si>
    <t>HERNANDEZ GARCIA, INMACULADA</t>
  </si>
  <si>
    <t>HERNANDEZ GARCIA, JOSE ANTONIO</t>
  </si>
  <si>
    <t>HERNANDEZ GONZALEZ, JENNIFER</t>
  </si>
  <si>
    <t>HERNANDEZ HERRERO, JESUS</t>
  </si>
  <si>
    <t>HERNANDEZ LOBON, MARIA DE LAS MERCEDES</t>
  </si>
  <si>
    <t>HERNANDEZ LOPEZ, JUAN ANTONIO</t>
  </si>
  <si>
    <t>HERNANDEZ LOPEZ, RAQUEL</t>
  </si>
  <si>
    <t>HERNANDEZ MADRID, CRISTINA</t>
  </si>
  <si>
    <t>HERNANDEZ MENDOZA, EVA MARIA</t>
  </si>
  <si>
    <t>HERNANDEZ PEREZ, ANTONIO ALEJANDRO</t>
  </si>
  <si>
    <t>HERNANDEZ ROBLES, CRISTINA</t>
  </si>
  <si>
    <t>HERNANDEZ RODERO, BEGOÑA</t>
  </si>
  <si>
    <t>HERNANDEZ RODRIGUEZ, CARLOS</t>
  </si>
  <si>
    <t>HERNANDEZ RODRIGUEZ, CRISTINA</t>
  </si>
  <si>
    <t>HERNANDEZ RODRIGUEZ, LAURA</t>
  </si>
  <si>
    <t>HERNANDEZ ROS, LAURA</t>
  </si>
  <si>
    <t>HERNANDEZ RUBIO, LAURA</t>
  </si>
  <si>
    <t>HERNANDEZ SECO, SUSANA</t>
  </si>
  <si>
    <t>HERNANDEZ SELLE, SANDRA</t>
  </si>
  <si>
    <t>HERNANDO FERNANDEZ, JAVIER</t>
  </si>
  <si>
    <t>HERNANDO LARRUBIA, MARCOS</t>
  </si>
  <si>
    <t>HERNANDO NUÑEZ, SANDRA</t>
  </si>
  <si>
    <t>HERNANDO DE BENITO, ALVARO</t>
  </si>
  <si>
    <t>HERNANSANZ RICO, ALFONSO FRANCISCO</t>
  </si>
  <si>
    <t>HERRAIZ AGRAZ, ALBERTO</t>
  </si>
  <si>
    <t>HERRERA ALVAREZ, CARMEN</t>
  </si>
  <si>
    <t>HERRERA BANGO, RAYCO</t>
  </si>
  <si>
    <t>HERRERA HERRERA, YAZMINA DEL CARMEN</t>
  </si>
  <si>
    <t>HERRERA MARTINEZ, MARIA LUZ</t>
  </si>
  <si>
    <t>HERRERA PERDOMO, MARIA ELENA</t>
  </si>
  <si>
    <t>HERRERA POLANCO, JIMENA</t>
  </si>
  <si>
    <t>HERRERO GALVEZ, RAQUEL</t>
  </si>
  <si>
    <t>HERRERO GARCIA, SANDRA</t>
  </si>
  <si>
    <t>HERRERO GUTIERREZ, ISABEL</t>
  </si>
  <si>
    <t>HERRERO JIMENEZ, ANGEL</t>
  </si>
  <si>
    <t>HERRERO SAN JOSE, PATRICIA</t>
  </si>
  <si>
    <t>HERRERO TORRES, JOSE</t>
  </si>
  <si>
    <t>HERREROS MATEO, ROSA MARIA</t>
  </si>
  <si>
    <t>HIDALGO ALONSO, CRISTINA</t>
  </si>
  <si>
    <t>HIDALGO CERIANI, WENDY GISELA</t>
  </si>
  <si>
    <t>HIDALGO GARCIA, LAURA</t>
  </si>
  <si>
    <t>HIDALGO MEDINA, GEMMA</t>
  </si>
  <si>
    <t>HIDALGO SANCHEZ, MARIA DE LAS MERCEDES</t>
  </si>
  <si>
    <t>HIERRO ZAPICO, DIANA</t>
  </si>
  <si>
    <t>HIGUERAS JIMENEZ, MARIA DEL MAR</t>
  </si>
  <si>
    <t>HIJANO RUEDA, PABLO ALBERTO</t>
  </si>
  <si>
    <t>HILARIO FIZ, PATRICIA</t>
  </si>
  <si>
    <t>HINOJOSA LUNA, PILAR</t>
  </si>
  <si>
    <t>HODAR CASTRO, ALBERTO</t>
  </si>
  <si>
    <t>HOLGADO MARTIN, ALMUDENA</t>
  </si>
  <si>
    <t>HOLGUIN CASTELLANO, SARA</t>
  </si>
  <si>
    <t>HONRUBIA GONZALEZ, MARIA BELEN</t>
  </si>
  <si>
    <t>HORNA ALVAREZ, MARIA DEL PILAR</t>
  </si>
  <si>
    <t>HORNOS VALIENTE, ISMAEL</t>
  </si>
  <si>
    <t>HORTIGÜELA BLAZQUEZ, MARTA</t>
  </si>
  <si>
    <t>HOYO BILBAO, MARIA FATIMA DEL</t>
  </si>
  <si>
    <t>HUELMO CERRETO, ESTEFANI</t>
  </si>
  <si>
    <t>HUERDO COBOS, OSCAR</t>
  </si>
  <si>
    <t>HUERGO RODRIGUEZ, ALEJANDRA</t>
  </si>
  <si>
    <t>HUERTA AÑOVER, JAVIER</t>
  </si>
  <si>
    <t>HUERTA MARTINEZ, JOSUE</t>
  </si>
  <si>
    <t>HUERTAS GONZALEZ, CLARA</t>
  </si>
  <si>
    <t>HUERTAS MARTINEZ, GINES</t>
  </si>
  <si>
    <t>HUERTOS GONZALEZ, ANA</t>
  </si>
  <si>
    <t>HUIDOBRO MOLINA, JUAN FRANCISCO</t>
  </si>
  <si>
    <t>HUMANES GONZALEZ, OSCAR</t>
  </si>
  <si>
    <t>HURTADO ARROYO, CRISTOBAL</t>
  </si>
  <si>
    <t>IBAÑEZ CORRALIZA, GUILLERMO</t>
  </si>
  <si>
    <t>IBAÑEZ MORALES, MARIA INMACULADA</t>
  </si>
  <si>
    <t>IBAÑEZ MUÑOZ, MARIA JOSE</t>
  </si>
  <si>
    <t>IBAÑEZ PARDINA, MARTA</t>
  </si>
  <si>
    <t>IBAÑEZ UTRERA, ROCIO</t>
  </si>
  <si>
    <t>IBORRA COLECHA, MARIA</t>
  </si>
  <si>
    <t>IGEÑO ESPINOSA, CARLOS</t>
  </si>
  <si>
    <t>IGLESIAS BARBA, MARIA DEL CARMEN</t>
  </si>
  <si>
    <t>IGLESIAS BURCIO, ALICIA</t>
  </si>
  <si>
    <t>IGLESIAS CORES, NIEVES</t>
  </si>
  <si>
    <t>IGLESIAS ESTEBAN, PAULA</t>
  </si>
  <si>
    <t>IGLESIAS FERNANDEZ, MIGUEL ANTONIO</t>
  </si>
  <si>
    <t>IGLESIAS IGLESIAS, GLORIA MARIA</t>
  </si>
  <si>
    <t>IGLESIAS MARTIN, MARCOS</t>
  </si>
  <si>
    <t>IGLESIAS VILLAR, ELENA</t>
  </si>
  <si>
    <t>ILLANAS CALVO, NOELIA</t>
  </si>
  <si>
    <t>INFANTES FRANCO, JONATAN</t>
  </si>
  <si>
    <t>INGUANZO GOMEZ, JOSE RAMON</t>
  </si>
  <si>
    <t>INIESTA PALLARES, BARBARA</t>
  </si>
  <si>
    <t>IÑIGUEZ ORLANDI, MARINA MEIJIE</t>
  </si>
  <si>
    <t>IRUELA LOPEZ, CONCEPCION</t>
  </si>
  <si>
    <t>ISABEL GUTIERREZ, BEATRIZ</t>
  </si>
  <si>
    <t>IZQUIERDO ALCODORI, JOAQUIN</t>
  </si>
  <si>
    <t>IZQUIERDO CABALLERO, SILVIA ARANTXA</t>
  </si>
  <si>
    <t>IZQUIERDO FERNANDEZ, DAVID</t>
  </si>
  <si>
    <t>IZQUIERDO MARCOS, LAURA</t>
  </si>
  <si>
    <t>IZQUIERDO PEREZ, IRENE</t>
  </si>
  <si>
    <t>IZQUIERDO DE LA TORRE, ANTONIO</t>
  </si>
  <si>
    <t>JAEN MARIN, RAFAEL</t>
  </si>
  <si>
    <t>JAIME SABIN, JOSE ANTONIO</t>
  </si>
  <si>
    <t>JAIMES CALVO, JESSICA ANDREA</t>
  </si>
  <si>
    <t>JAÑEZ CARRO, NATAN</t>
  </si>
  <si>
    <t>JARAMA SANCHEZ, TERESA</t>
  </si>
  <si>
    <t>JARAMILLO ALONSO, PABLO</t>
  </si>
  <si>
    <t>JARQUE PRATS, MARIA</t>
  </si>
  <si>
    <t>JARQUE VIVO, DANIEL</t>
  </si>
  <si>
    <t>JAUME EVARISTO, CECILIA</t>
  </si>
  <si>
    <t>JI CHEN, LIJIE</t>
  </si>
  <si>
    <t>JIMENEZ ACEVEDO, JENISER</t>
  </si>
  <si>
    <t>JIMENEZ AGUILAR, ALMUDENA</t>
  </si>
  <si>
    <t>JIMENEZ AGUILAR, VANESA</t>
  </si>
  <si>
    <t>JIMENEZ ARIZA, JOAQUIN</t>
  </si>
  <si>
    <t>JIMENEZ BARRUZ, PALOMA</t>
  </si>
  <si>
    <t>JIMENEZ CORCHANO, EMILIO JOSE</t>
  </si>
  <si>
    <t>JIMENEZ DURO, JUAN ALBERTO</t>
  </si>
  <si>
    <t>JIMENEZ EGEA, MIGUEL</t>
  </si>
  <si>
    <t>JIMENEZ EXPOSITO, DIEGO</t>
  </si>
  <si>
    <t>JIMENEZ FERNANDEZ, MARIA ESTHER</t>
  </si>
  <si>
    <t>JIMENEZ GARCIA, TAMARA</t>
  </si>
  <si>
    <t>JIMENEZ GARRIDO, MARIA ANGELES</t>
  </si>
  <si>
    <t>JIMENEZ GOMEZ, CARMEN ALICIA</t>
  </si>
  <si>
    <t>JIMENEZ GONZALEZ, FRANCISCO JOSE</t>
  </si>
  <si>
    <t>JIMENEZ GUTIERREZ, CARMEN</t>
  </si>
  <si>
    <t>JIMENEZ HERNANDEZ, CORAL</t>
  </si>
  <si>
    <t>JIMENEZ HERNANDEZ, TAMARA</t>
  </si>
  <si>
    <t>JIMENEZ HERREROS, BEATRIZ</t>
  </si>
  <si>
    <t>JIMENEZ JIMENEZ, JESUS</t>
  </si>
  <si>
    <t>JIMENEZ MARTIN, SORAYA</t>
  </si>
  <si>
    <t>JIMENEZ MORENO, ISABEL MARIA</t>
  </si>
  <si>
    <t>JIMENEZ ORTIZ, BLANCA MARGARITA</t>
  </si>
  <si>
    <t>JIMENEZ PUERTO, RAIMUNDO MANUEL</t>
  </si>
  <si>
    <t>JIMENEZ RODRIGUEZ, RAFAEL RAMON</t>
  </si>
  <si>
    <t>JIMENEZ RUBIO, MARIA</t>
  </si>
  <si>
    <t>JIMENEZ SANCHEZ, TAMARA</t>
  </si>
  <si>
    <t>JIMENEZ SUAREZ, AINHOA</t>
  </si>
  <si>
    <t>JIMENO PEREZ, RAUL</t>
  </si>
  <si>
    <t>JODAR VICO, SANDRA</t>
  </si>
  <si>
    <t>JORDAN DE LA DE LA TORRE, BEATRIZ</t>
  </si>
  <si>
    <t>JORDANA PROPPER, OSCAR</t>
  </si>
  <si>
    <t>JORGE DELGADO, JUAN</t>
  </si>
  <si>
    <t>JORGE DELGADO, LAURA</t>
  </si>
  <si>
    <t>JOYERA COBIELLA, LUCIA</t>
  </si>
  <si>
    <t>JUAN ALONSO, NOELIA</t>
  </si>
  <si>
    <t>JUAN GARCIA, EDUARDO</t>
  </si>
  <si>
    <t>JUAN RUBIO, LAURA</t>
  </si>
  <si>
    <t>JUANA FAJA, LAIA</t>
  </si>
  <si>
    <t>JUAREZ COLERA, JOSE LUIS</t>
  </si>
  <si>
    <t>JUBERIAS ALZUETA, ISABEL</t>
  </si>
  <si>
    <t>JULIA LUNA, JORGE</t>
  </si>
  <si>
    <t>JUNCAL RIOS, AMELIA</t>
  </si>
  <si>
    <t>JURADO ARENAS, LAURA</t>
  </si>
  <si>
    <t>JURADO CLARAMONTE, AGUSTIN</t>
  </si>
  <si>
    <t>JURADO ROMERO, INMA</t>
  </si>
  <si>
    <t>JURADO TORRUBIA, ALBA</t>
  </si>
  <si>
    <t>JUSTINIANO DE DE MONTERO, CLAUDIA PIEDADES</t>
  </si>
  <si>
    <t>JUSTO SANTIAGO, RAQUEL</t>
  </si>
  <si>
    <t>L,OPEZ ALBALADEJO, ADOLFO</t>
  </si>
  <si>
    <t>LA ROCHE QUINTANA, JORGE</t>
  </si>
  <si>
    <t>LABELLA HERNANDEZ, ANTONIO</t>
  </si>
  <si>
    <t>LACALLE DE SEBASTIAN, VANESSA</t>
  </si>
  <si>
    <t>LACOBA GIRON, BLASA</t>
  </si>
  <si>
    <t>LACOSTA BERNA, JOSE ANTONIO</t>
  </si>
  <si>
    <t>LAFARGA LORENZANA, TERESA</t>
  </si>
  <si>
    <t>LAFUENTE CASADO, CARMEN MARIA</t>
  </si>
  <si>
    <t>LAGE FREIRE, PABLO</t>
  </si>
  <si>
    <t>LAGO BERMUDEZ, SUSANA</t>
  </si>
  <si>
    <t>LAGUARTA VELICIAS, ISABEL</t>
  </si>
  <si>
    <t>LAGUNA ARDILA, FEDERICO</t>
  </si>
  <si>
    <t>LAGUNA SANTOS, TAMARA</t>
  </si>
  <si>
    <t>LAGUNA VALIENTE, DAVID</t>
  </si>
  <si>
    <t>LAHOZ LERIN, RAQUEL</t>
  </si>
  <si>
    <t>LAJO ALVAREZ, ANA</t>
  </si>
  <si>
    <t>LALLENA REYES, CARLOS</t>
  </si>
  <si>
    <t>LAMANA CARDIL, MONICA</t>
  </si>
  <si>
    <t>LANAQUERA VELERT, SALVADOR</t>
  </si>
  <si>
    <t>LAPLAZA GARCIA, MARIA PILAR</t>
  </si>
  <si>
    <t>LARA AGUILAR, MYRIAM ALICIA</t>
  </si>
  <si>
    <t>LARA AREVALO, MARTA</t>
  </si>
  <si>
    <t>LARA BLAZQUEZ, JESUS</t>
  </si>
  <si>
    <t>LARA CAMARON, ELENA LAREDO</t>
  </si>
  <si>
    <t>LARA DIAZ, ESPERANZA</t>
  </si>
  <si>
    <t>LARA HERNANDEZ, ALBERTO</t>
  </si>
  <si>
    <t>LARA MARTINEZ, ANA ISABEL</t>
  </si>
  <si>
    <t>LARA MEDINA, JOSE MARIA</t>
  </si>
  <si>
    <t>LARA VIGUERA, JUAN CARLOS</t>
  </si>
  <si>
    <t>LARA ZOGHBI, LARA MARIA</t>
  </si>
  <si>
    <t>LARAUDOGOITIA ORTUETA, ENARA</t>
  </si>
  <si>
    <t>LARENA CRESPO, ALICIA</t>
  </si>
  <si>
    <t>LARRAZ MEDINA, JOSE MIGUEL</t>
  </si>
  <si>
    <t>LASHERAS BAÑON, ENRIQUE ALEJANDRO</t>
  </si>
  <si>
    <t>LASIERRA ARILLA, ROCIO PILAR</t>
  </si>
  <si>
    <t>LASO VALCARCEL, PEDRO</t>
  </si>
  <si>
    <t>LASSO DE LA VEGA CASTELLANOS, MARIA</t>
  </si>
  <si>
    <t>LAUDE CARREIRA, IVAN</t>
  </si>
  <si>
    <t>LAZAR LAZAR, ANCA TEODORA</t>
  </si>
  <si>
    <t>LAZARO MARTIN, ANDREA</t>
  </si>
  <si>
    <t>LEAL RAMOS, MARTA</t>
  </si>
  <si>
    <t>LEANDRO GONZALEZ, MANUEL</t>
  </si>
  <si>
    <t>LEBRERO ROMERO, FRANCISCA</t>
  </si>
  <si>
    <t>LECHA MASIP, DIANA</t>
  </si>
  <si>
    <t>LECHADO HURTADO, MOISES</t>
  </si>
  <si>
    <t>LEDESMA GUERRERO, MANUEL JESUS</t>
  </si>
  <si>
    <t>LEGASPI GARCIA, MARTA</t>
  </si>
  <si>
    <t>LEGORBURO GRAELLS, MARIA</t>
  </si>
  <si>
    <t>LEIVA FRAS, VICTOR</t>
  </si>
  <si>
    <t>LEIVAR FERNANDEZ, FERNANDO</t>
  </si>
  <si>
    <t>LEON GRAGERA, LAURA</t>
  </si>
  <si>
    <t>LEON DE LA IGLESIA, RAQUEL</t>
  </si>
  <si>
    <t>LEOZ VILA, JULIETA ALEJANDRA</t>
  </si>
  <si>
    <t>LERA ASENSIO, OSCAR</t>
  </si>
  <si>
    <t>LERA FIGAL, PABLO DE</t>
  </si>
  <si>
    <t>LERMA ANGUIX, ANA</t>
  </si>
  <si>
    <t>LERONES BARREÑA, ARANZAZU</t>
  </si>
  <si>
    <t>LETON MUÑOZ, PAULA</t>
  </si>
  <si>
    <t>LI YE, PIO</t>
  </si>
  <si>
    <t>LIMERES RIOBOO, RAFAEL</t>
  </si>
  <si>
    <t>LINARES BOLAÑOS, FRANCISCO JOSE</t>
  </si>
  <si>
    <t>LINARES FERNANDEZ, ARIADNA EUGENIA</t>
  </si>
  <si>
    <t>LINARES FERNANDEZ, SONIA</t>
  </si>
  <si>
    <t>LINARES GONZALEZ, MARIA JOSE</t>
  </si>
  <si>
    <t>LINARES MONTOSA, JORGE MIGUEL</t>
  </si>
  <si>
    <t>LINARES ROPERO, LAURA</t>
  </si>
  <si>
    <t>LINARES VARELA, MARIA ESTEFANIA</t>
  </si>
  <si>
    <t>LINDE LEIVA, ANA</t>
  </si>
  <si>
    <t>LIÑANA BOSCH, NEREA</t>
  </si>
  <si>
    <t>LIQUETE GARCIA, SARA MARIA</t>
  </si>
  <si>
    <t>LITMANOVICH MAZAL, GERALDINE</t>
  </si>
  <si>
    <t>LIZANA ESCOBAR, INMACULADA</t>
  </si>
  <si>
    <t>LLAMAS LOPEZ, NOELIA</t>
  </si>
  <si>
    <t>LLAMAS RODRIGUEZ, ESTEBAN</t>
  </si>
  <si>
    <t>LLANEZA CARMONA, MARIA ISABEL</t>
  </si>
  <si>
    <t>LLANOS RUIZ, ROBERTO DE</t>
  </si>
  <si>
    <t>LLINARES MARTINEZ, DANIEL</t>
  </si>
  <si>
    <t>LLOMBART NAVALON, SAUL</t>
  </si>
  <si>
    <t>LLOPIS APARISI, ANNA</t>
  </si>
  <si>
    <t>LLOPIS MIGUEL, MARIA AURORA</t>
  </si>
  <si>
    <t>LLORCA ARRIAGA, ELENA</t>
  </si>
  <si>
    <t>LLORCA MARCO, ADRIAN</t>
  </si>
  <si>
    <t>LLORDEN FERRERAS, MARIA</t>
  </si>
  <si>
    <t>LLORENS LOPEZ, DANIEL</t>
  </si>
  <si>
    <t>LLORENS. ESTELLA, JUAN</t>
  </si>
  <si>
    <t>LLORENTE ALEMANY, ESTHER</t>
  </si>
  <si>
    <t>LLORENTE CASTILLO, DAVID</t>
  </si>
  <si>
    <t>LLORIS BAYO, MARIA ANGELES</t>
  </si>
  <si>
    <t>LLUCH MICO, PATRICIA</t>
  </si>
  <si>
    <t>LLUNA SABATER, PAULA</t>
  </si>
  <si>
    <t>LOBATO FERNANDEZ, CRISTINA</t>
  </si>
  <si>
    <t>LOBO FRAILE, MARIA DEL PILAR</t>
  </si>
  <si>
    <t>LOBON GARCIA, PABLO</t>
  </si>
  <si>
    <t>LOCCI FUMERO, YERALDYN VERONICA</t>
  </si>
  <si>
    <t>LOJO NIETO, LUIS MIGUEL</t>
  </si>
  <si>
    <t>LOMAS CORTES, CRISTINA</t>
  </si>
  <si>
    <t>LOMBA ARROJO, IGNACIO</t>
  </si>
  <si>
    <t>LOMBARDO GONZALEZ, SUSANA</t>
  </si>
  <si>
    <t>LOMINCHAR BOZA, JENNIFER</t>
  </si>
  <si>
    <t>LONGAS MARTIN, SARA</t>
  </si>
  <si>
    <t>LOPERA PERALES, CAROLINA</t>
  </si>
  <si>
    <t>LOPEZ ABADIA, IGNACIO</t>
  </si>
  <si>
    <t>LOPEZ ALBERDI, BEATRIZ</t>
  </si>
  <si>
    <t>LOPEZ ANTOLIN, CRISTINA</t>
  </si>
  <si>
    <t>LOPEZ ARANDA, ALBERTO</t>
  </si>
  <si>
    <t>LOPEZ BATALLA, MARIO</t>
  </si>
  <si>
    <t>LOPEZ BERGA, MARIA DOLORES</t>
  </si>
  <si>
    <t>LOPEZ CAMPOS, CRISTINA</t>
  </si>
  <si>
    <t>LOPEZ CANO, MARIA</t>
  </si>
  <si>
    <t>LOPEZ CANTERO, MARIA VICTORIA</t>
  </si>
  <si>
    <t>LOPEZ CARMONA, SERGIO</t>
  </si>
  <si>
    <t>LOPEZ CARRILLO, CARMEN MARIA</t>
  </si>
  <si>
    <t>LOPEZ CASTILLO, BERNARDO</t>
  </si>
  <si>
    <t>LOPEZ CASTILLO, MARIA AUXILIADORA</t>
  </si>
  <si>
    <t>LOPEZ CEBRIAN, DANIEL</t>
  </si>
  <si>
    <t>LOPEZ COUTO, SANDRA</t>
  </si>
  <si>
    <t>LOPEZ DELGADO, MIGUEL</t>
  </si>
  <si>
    <t>LOPEZ DIAZ, LAURA</t>
  </si>
  <si>
    <t>LOPEZ DOMINGUEZ, MARIA BELEN</t>
  </si>
  <si>
    <t>LOPEZ DURAN, PAU</t>
  </si>
  <si>
    <t>LOPEZ FERNANDEZ, ALBA</t>
  </si>
  <si>
    <t>LOPEZ FERNANDEZ, ANGEL CARLOS</t>
  </si>
  <si>
    <t>LOPEZ FERNANDEZ, FERNANDO</t>
  </si>
  <si>
    <t>LOPEZ FERNANDEZ, MARIA CRISTINA</t>
  </si>
  <si>
    <t>LOPEZ FERNANDEZ-PALACIOS, MARIA DE LA SALUD</t>
  </si>
  <si>
    <t>LOPEZ FRANCO, CELIA</t>
  </si>
  <si>
    <t>LOPEZ GARCIA, ANA ISABEL</t>
  </si>
  <si>
    <t>LOPEZ GARCIA, ANATOLIA</t>
  </si>
  <si>
    <t>LOPEZ GARCIA, IRENE</t>
  </si>
  <si>
    <t>LOPEZ GARCIA, MARIA DEL ROCIO</t>
  </si>
  <si>
    <t>LOPEZ GARCIA, SILVIA</t>
  </si>
  <si>
    <t>LOPEZ GARRIDO, NATALIA</t>
  </si>
  <si>
    <t>LOPEZ GIL, RAMON</t>
  </si>
  <si>
    <t>LOPEZ GIMENEZ, MARCO ANTONIO</t>
  </si>
  <si>
    <t>LOPEZ GOBERNADO, JUAN</t>
  </si>
  <si>
    <t>LOPEZ GONZALEZ, VANESSA</t>
  </si>
  <si>
    <t>LOPEZ GREGORI, CARLA</t>
  </si>
  <si>
    <t>LOPEZ GUTIERREZ, ALBERTO</t>
  </si>
  <si>
    <t>LOPEZ HERNANDEZ, ISABEL</t>
  </si>
  <si>
    <t>LOPEZ HIDALGO, MARIA DEL CARMEN</t>
  </si>
  <si>
    <t>LOPEZ HORTAS, ANTONIO FRANCISCO</t>
  </si>
  <si>
    <t>LOPEZ LATORRE, MARIA DOLORES</t>
  </si>
  <si>
    <t>LOPEZ LAVADO, JAVIER</t>
  </si>
  <si>
    <t>LOPEZ LERIA, SILVIA</t>
  </si>
  <si>
    <t>LOPEZ LOPEZ, DAVID</t>
  </si>
  <si>
    <t>LOPEZ LOPEZ, JESUS</t>
  </si>
  <si>
    <t>LOPEZ LOPEZ, MARIA INMACULADA</t>
  </si>
  <si>
    <t>LOPEZ LOPEZ, NOELIA</t>
  </si>
  <si>
    <t>LOPEZ LOPEZ, SARA JULIA</t>
  </si>
  <si>
    <t>LOPEZ LUJAN, ROBERTO CARLOS</t>
  </si>
  <si>
    <t>LOPEZ MARQUEZ, LAURA</t>
  </si>
  <si>
    <t>LOPEZ MARTIN, MARCOS</t>
  </si>
  <si>
    <t>LOPEZ MARTINEZ, CAROLINA</t>
  </si>
  <si>
    <t>LOPEZ MARTINEZ DE SALAZAR, MARIA DEL PILAR</t>
  </si>
  <si>
    <t>LOPEZ MARTOS, VICTORIA</t>
  </si>
  <si>
    <t>LOPEZ MEDEROS, SARA ISABEL</t>
  </si>
  <si>
    <t>LOPEZ MEGIAS, BARBARA</t>
  </si>
  <si>
    <t>LOPEZ MIER-TERAN, ANA</t>
  </si>
  <si>
    <t>LOPEZ MUÑOZ, JOSE ANDRES</t>
  </si>
  <si>
    <t>LOPEZ MURCIA, JULIAN MARIANO</t>
  </si>
  <si>
    <t>LOPEZ MURCIA, VICTOR</t>
  </si>
  <si>
    <t>LOPEZ PARAMO, SANTIAGO</t>
  </si>
  <si>
    <t>LOPEZ PEREZ, GEMA</t>
  </si>
  <si>
    <t>LOPEZ PEREZ, MARIA DOLORES</t>
  </si>
  <si>
    <t>LOPEZ POSTIGO, ANTONIO</t>
  </si>
  <si>
    <t>LOPEZ POYATO, LAURA</t>
  </si>
  <si>
    <t>LOPEZ ROBLES, MARIA JOSE</t>
  </si>
  <si>
    <t>LOPEZ RODRIGUEZ, GLORIA</t>
  </si>
  <si>
    <t>LOPEZ RODRIGUEZ, PATRICIA</t>
  </si>
  <si>
    <t>LOPEZ RODRIGUEZ, RAQUEL</t>
  </si>
  <si>
    <t>LOPEZ RODRIGUEZ, RUBEN</t>
  </si>
  <si>
    <t>LOPEZ ROMERA, MARIA DOLORES</t>
  </si>
  <si>
    <t>LOPEZ ROMERO, MONICA</t>
  </si>
  <si>
    <t>LOPEZ RUBIO, ELENA</t>
  </si>
  <si>
    <t>LOPEZ RUIZ, AURORA</t>
  </si>
  <si>
    <t>LOPEZ SANCHEZ, EDUARDO</t>
  </si>
  <si>
    <t>LOPEZ SANCHEZ, JOSE MANUEL</t>
  </si>
  <si>
    <t>LOPEZ SANCHEZ-PUGA, EVA</t>
  </si>
  <si>
    <t>LOPEZ TOMAS, MARIA</t>
  </si>
  <si>
    <t>LOPEZ SANVICENTE VALENZUELA, MARIA</t>
  </si>
  <si>
    <t>LOPEZ VIVES, ELENA</t>
  </si>
  <si>
    <t>LOPEZ YAÑEZ, MANUEL</t>
  </si>
  <si>
    <t>LOPEZ- CUERVO DERQUI, ARTURO</t>
  </si>
  <si>
    <t>LOPEZ VERGER, CLARA</t>
  </si>
  <si>
    <t>LORCA CAMPOS, LAURA</t>
  </si>
  <si>
    <t>LORENTE CONESA, CAROLINA</t>
  </si>
  <si>
    <t>LORENTE GARCIA, ESTHER</t>
  </si>
  <si>
    <t>LORENZO CASTAÑO, MARINA</t>
  </si>
  <si>
    <t>LORENZO GONZALEZ, OSCAR</t>
  </si>
  <si>
    <t>LORENZO RODRIGUEZ, PEDRO JUAN</t>
  </si>
  <si>
    <t>LORENZO SANCHEZ, PABLO</t>
  </si>
  <si>
    <t>LORITE PEREZ, ELENA</t>
  </si>
  <si>
    <t>LOSADA GARCIA, IVAN</t>
  </si>
  <si>
    <t>LOSADA LARA, ANA BELEN</t>
  </si>
  <si>
    <t>LOUREDA RUIZ, MIGUEL</t>
  </si>
  <si>
    <t>LOZA RAMIREZ, PABLO</t>
  </si>
  <si>
    <t>LOZANO ABAD, BEATRIZ</t>
  </si>
  <si>
    <t>LOZANO FERNANDEZ, OSCAR</t>
  </si>
  <si>
    <t>LOZANO GOMEZ, MARTA</t>
  </si>
  <si>
    <t>LOZANO GONZALEZ, CRISTINA</t>
  </si>
  <si>
    <t>LOZANO GUILLEN, FRANCISCO</t>
  </si>
  <si>
    <t>LOZANO JIMENEZ, ANTONIO JESUS</t>
  </si>
  <si>
    <t>LOZANO LOZANO, PATRICIA</t>
  </si>
  <si>
    <t>LOZANO MUÑOZ, FERNANDO</t>
  </si>
  <si>
    <t>LOZANO ORTEGA, DAVID</t>
  </si>
  <si>
    <t>LOZANO PEREZ, ANDREA</t>
  </si>
  <si>
    <t>LOZANO ROMAN, ROCIO</t>
  </si>
  <si>
    <t>LOZANO TORRES, PAULA</t>
  </si>
  <si>
    <t>LUCAS ESTEBAN, JAVIER</t>
  </si>
  <si>
    <t>LUCENA VERA, JOSEFA</t>
  </si>
  <si>
    <t>LUGO ROYO, ANDREA</t>
  </si>
  <si>
    <t>LUNA ACEITUNO, ANA MARIA</t>
  </si>
  <si>
    <t>LUNA CANO, MARIA BELEN</t>
  </si>
  <si>
    <t>LUNA PEREZ, SONIA MARIA</t>
  </si>
  <si>
    <t>LUNA ROS, ALVARO DE</t>
  </si>
  <si>
    <t>LUQUE CAMACHO, DAVID</t>
  </si>
  <si>
    <t>LUQUE RUZ, RUBEN</t>
  </si>
  <si>
    <t>LUZ MUÑOZ, ALEJANDRO</t>
  </si>
  <si>
    <t>MACAYA NUÑO, MARIA</t>
  </si>
  <si>
    <t>MACEDO RODRIGUEZ, LUCIA</t>
  </si>
  <si>
    <t>MACIAN BELENGUER, DANIEL</t>
  </si>
  <si>
    <t>MACIAS GARCIA, TAMARA</t>
  </si>
  <si>
    <t>MADRAZO BELMONTE, SILVIA</t>
  </si>
  <si>
    <t>MADRID RODRIGUEZ, PATRICIA</t>
  </si>
  <si>
    <t>MADRID SANCHEZ, ANA YASMINA</t>
  </si>
  <si>
    <t>MADRID SOTO, ALBA MARIA</t>
  </si>
  <si>
    <t>MAGAI MARTINEZ, MARIA ISABEL</t>
  </si>
  <si>
    <t>MAGDALENA GONZALEZ-CUEVAS, CLAUDIA</t>
  </si>
  <si>
    <t>MAHIQUES FAJARDO, MIGUEL</t>
  </si>
  <si>
    <t>MAJADO SUAREZ, JORGE</t>
  </si>
  <si>
    <t>MALAGON CALLEJA, ANGEL JAVIER</t>
  </si>
  <si>
    <t>MALDONADO MANRIQUE, JOSE ANTONIO</t>
  </si>
  <si>
    <t>MALDONADO MORENO, PURIFICACION</t>
  </si>
  <si>
    <t>MALDONADO RUIZ, MARCOS</t>
  </si>
  <si>
    <t>MALDONADO SANCHEZ, CARLOS</t>
  </si>
  <si>
    <t>MALDONADO VIÑOLO, VANESA</t>
  </si>
  <si>
    <t>MAMELY GONZALEZ, ENRIQUE IVAN</t>
  </si>
  <si>
    <t>MANCEBO FUENTES, MARIA DE LOS ANGELES</t>
  </si>
  <si>
    <t>MANERO GONZALEZ, IGNACIO</t>
  </si>
  <si>
    <t>MANONELLES SERRA, JOANA</t>
  </si>
  <si>
    <t>MANRIQUE RODRIGUEZ, AGUSTIN JAVIER</t>
  </si>
  <si>
    <t>MANRIQUE TEJEDOR, ALFONSO</t>
  </si>
  <si>
    <t>MANTERO MARTINEZ, MANUEL</t>
  </si>
  <si>
    <t>MANUEL RODRIGUEZ, IGNACIO DE</t>
  </si>
  <si>
    <t>MANZANERA GIL, LAURA</t>
  </si>
  <si>
    <t>MANZANO ARBELO, SONIA DEL CARMEN</t>
  </si>
  <si>
    <t>MANZANO LUCAS, AINOHA</t>
  </si>
  <si>
    <t>MANZANO MAGAÑA, ADRIAN</t>
  </si>
  <si>
    <t>MANZANO MARTINEZ, JOSEFA</t>
  </si>
  <si>
    <t>MAÑAS LEON, ESTEFANIA</t>
  </si>
  <si>
    <t>MAÑEZ TORREJON, CARLOS</t>
  </si>
  <si>
    <t>MARAVER LORA, FRANCISCO JAVIER</t>
  </si>
  <si>
    <t>MARCED PENADES, ROCIO</t>
  </si>
  <si>
    <t>MARCH FUENTES, RAMON ISMAEL</t>
  </si>
  <si>
    <t>MARCH LLOPIS, BLAI</t>
  </si>
  <si>
    <t>MARCO LOPEZ, LLUIS</t>
  </si>
  <si>
    <t>MARCO MARCO, CARMEN</t>
  </si>
  <si>
    <t>MARCO SOLER, ALEJANDRO</t>
  </si>
  <si>
    <t>MARCO TORMES, ALBA</t>
  </si>
  <si>
    <t>MARCOS AGUSTIN, ESTHER</t>
  </si>
  <si>
    <t>MARCOS ANTONIO, JAVIER</t>
  </si>
  <si>
    <t>MARCOS GARCIA, JOSE CARLOS DE</t>
  </si>
  <si>
    <t>MARCOS GOMEZ, MARIA</t>
  </si>
  <si>
    <t>MARCOS GONZALEZ, MARIA JESUS</t>
  </si>
  <si>
    <t>MARCOS IGLESIAS, ALBERTO</t>
  </si>
  <si>
    <t>MARCOS PEÑA, ALICIA</t>
  </si>
  <si>
    <t>MARHUENDA MANRESA, FRANCISCO</t>
  </si>
  <si>
    <t>MARI PASCUAL, LAURA</t>
  </si>
  <si>
    <t>MARIJUAN HERNANDEZ, EVA</t>
  </si>
  <si>
    <t>MARIN CANTADOR, SILVIA MARIA</t>
  </si>
  <si>
    <t>MARIN DAVO, NIEVES MARIA</t>
  </si>
  <si>
    <t>MARIN LAHOZ, MARIA LAURA</t>
  </si>
  <si>
    <t>MARIN LOPEZ, RUBEN</t>
  </si>
  <si>
    <t>MARIN MADRUGA, CRISTINA</t>
  </si>
  <si>
    <t>MARIN MARTINEZ, GLORIA</t>
  </si>
  <si>
    <t>MARIN MUÑOZ, ELENA</t>
  </si>
  <si>
    <t>MARIN NIEBLA, JOSE MANUEL</t>
  </si>
  <si>
    <t>MARIN ONTIVERO, CONSOLACION</t>
  </si>
  <si>
    <t>MARIN PEÑALVER, CARMEN</t>
  </si>
  <si>
    <t>MARIN ROSA, ARIADNA</t>
  </si>
  <si>
    <t>MARIN VAZQUEZ, MIGUEL</t>
  </si>
  <si>
    <t>MARINERO NOVAL, NICOLAS</t>
  </si>
  <si>
    <t>MARIÑO FREIRE, ANTIA</t>
  </si>
  <si>
    <t>MARIÑO MONTES, MARIA</t>
  </si>
  <si>
    <t>MARIÑO MOURE, PILAR</t>
  </si>
  <si>
    <t>MAROTO COMINO, MARIA</t>
  </si>
  <si>
    <t>MARQUES RONCO, FELIX</t>
  </si>
  <si>
    <t>MARQUEZ CUMBRERA, MARIA DEL CARMEN</t>
  </si>
  <si>
    <t>MARQUEZ LARA, JESSICA</t>
  </si>
  <si>
    <t>MARQUEZ PARRADO, CRISTINA</t>
  </si>
  <si>
    <t>MARQUEZ SANCHEZ, SORAYA</t>
  </si>
  <si>
    <t>MARQUEZ VILLALTA, MARTIN</t>
  </si>
  <si>
    <t>MARQUINA CINTORA, ALBERTO</t>
  </si>
  <si>
    <t>MARQUINA DE MENA, LAURA</t>
  </si>
  <si>
    <t>MARRERO RIVERO, CARLOS ALBERTO</t>
  </si>
  <si>
    <t>MARRERO RODRIGUEZ, TANIA</t>
  </si>
  <si>
    <t>MARTEL SANTANA, ALFONSO</t>
  </si>
  <si>
    <t>MARTI ARADOR, MARTA</t>
  </si>
  <si>
    <t>MARTI TAMARIT, VICENT</t>
  </si>
  <si>
    <t>MARTI VILLAR, CARMEN</t>
  </si>
  <si>
    <t>MARTIJA GONZALEZ, MARKEL</t>
  </si>
  <si>
    <t>MARTIN ALVAREZ, GONZALO</t>
  </si>
  <si>
    <t>MARTIN ALVARO, ISABEL</t>
  </si>
  <si>
    <t>MARTIN ARIZAS, MARIA DEL CARMEN</t>
  </si>
  <si>
    <t>MARTIN ASENSIO, ROCIO</t>
  </si>
  <si>
    <t>MARTIN AVILA, MARIA FELISA</t>
  </si>
  <si>
    <t>MARTIN BARATA, JOSE</t>
  </si>
  <si>
    <t>MARTIN BONET, VICENT</t>
  </si>
  <si>
    <t>MARTIN CABALLERO, RUBEN</t>
  </si>
  <si>
    <t>MARTIN CABALLO, BEATRIZ</t>
  </si>
  <si>
    <t>MARTIN DOMINGUEZ, JESUS BIENVENIDO</t>
  </si>
  <si>
    <t>MARTIN DE SANTA OLALLA BARRENO, ELIA</t>
  </si>
  <si>
    <t>MARTIN ESCOLÀ, JUDIT</t>
  </si>
  <si>
    <t>MARTIN FRAGA, YHANNA</t>
  </si>
  <si>
    <t>MARTIN FRANCO, MARIA DEL PILAR</t>
  </si>
  <si>
    <t>MARTIN GOMEZ, ROSA MARIA</t>
  </si>
  <si>
    <t>MARTIN GOMEZ, RUBEN</t>
  </si>
  <si>
    <t>MARTIN GRACIA, MARIA ISABEL</t>
  </si>
  <si>
    <t>MARTIN GUANTER, JUAN</t>
  </si>
  <si>
    <t>MARTIN HERNANDEZ, BEATRIZ</t>
  </si>
  <si>
    <t>MARTIN HITA, JOSE RAMON</t>
  </si>
  <si>
    <t>MARTIN JARAMILLO, FRANCISCO</t>
  </si>
  <si>
    <t>MARTIN JIMENEZ, CELIA</t>
  </si>
  <si>
    <t>MARTIN LUENGO, SARA</t>
  </si>
  <si>
    <t>MARTIN MARCHENA, CARMEN</t>
  </si>
  <si>
    <t>MARTIN ESCALANTE, MARIA</t>
  </si>
  <si>
    <t>MARTIN MARTIN, BORJA</t>
  </si>
  <si>
    <t>MARTIN MARTIN, ALFONSO</t>
  </si>
  <si>
    <t>MARTIN MARTIN, JUAN ANTONIO</t>
  </si>
  <si>
    <t>MARTIN MARTIN, ESTEFANIA</t>
  </si>
  <si>
    <t>MARTIN MARTIN, JULIA</t>
  </si>
  <si>
    <t>MARTIN MATAMALA, JAIME</t>
  </si>
  <si>
    <t>MARTIN MIGUEL, ALEXANDRA</t>
  </si>
  <si>
    <t>MARTIN MIGUEL, CARLOS</t>
  </si>
  <si>
    <t>MARTIN MONEDERO, ALBA</t>
  </si>
  <si>
    <t>MARTIN MEDEROS, RUBEN</t>
  </si>
  <si>
    <t>MARTIN PEDRERO, LUIS SERGIO</t>
  </si>
  <si>
    <t>MARTIN PEREZ, ANA MARIA</t>
  </si>
  <si>
    <t>MARTIN RAMIREZ, MONICA</t>
  </si>
  <si>
    <t>MARTIN ROBLEDO, MARIA JESUS</t>
  </si>
  <si>
    <t>MARTIN MUÑOZ, ESTEFANIA</t>
  </si>
  <si>
    <t>MARTIN RODRIGUEZ, MARIA</t>
  </si>
  <si>
    <t>MARTIN ROSELL, JOSEP MARIA</t>
  </si>
  <si>
    <t>MARTIN RUEDA, ANA</t>
  </si>
  <si>
    <t>MARTIN RUEDA, CRISTINA</t>
  </si>
  <si>
    <t>MARTIN RUIZ, JONATAN</t>
  </si>
  <si>
    <t>MARTIN RUIZ, RIOSOL</t>
  </si>
  <si>
    <t>MARTIN SANCHEZ, MARTA</t>
  </si>
  <si>
    <t>MARTIN SERRANO, TAMARA</t>
  </si>
  <si>
    <t>MARTIN VELASCO, SONIA</t>
  </si>
  <si>
    <t>MARTIN DE LA TORRE, ESTEFANIA</t>
  </si>
  <si>
    <t>MARTIN RODRIGUEZ, ALVARO</t>
  </si>
  <si>
    <t>MARTINEZ ALCALAYA, JUAN DIEGO</t>
  </si>
  <si>
    <t>MARTINEZ ALCALDE, EVA</t>
  </si>
  <si>
    <t>MARTINEZ ALVAREZ, LAURA</t>
  </si>
  <si>
    <t>MARTINEZ AMADO, LORENA</t>
  </si>
  <si>
    <t>MARTINEZ AMIGO, BEATRIZ</t>
  </si>
  <si>
    <t>MARTINEZ ARES, LAURA</t>
  </si>
  <si>
    <t>MARTINEZ ASENSIO, DAVID</t>
  </si>
  <si>
    <t>MARTINEZ ATIENZA, SANTIAGO TEODORO</t>
  </si>
  <si>
    <t>MARTINEZ AYUSO, RAUL</t>
  </si>
  <si>
    <t>MARTINEZ BARROS, ALFREDO</t>
  </si>
  <si>
    <t>MARTINEZ BATAN, MARINA</t>
  </si>
  <si>
    <t>MARTINEZ BEJARANO, JOSE MARIA</t>
  </si>
  <si>
    <t>MARTINEZ BOLAS, JAVIER</t>
  </si>
  <si>
    <t>MARTINEZ BUENO, ADRIANA</t>
  </si>
  <si>
    <t>MARTINEZ CALDUCH, MARIA DEL LIDON</t>
  </si>
  <si>
    <t>MARTINEZ CANCIO, SILVIA</t>
  </si>
  <si>
    <t>MARTINEZ CAPILLA, MARIA VICENTA</t>
  </si>
  <si>
    <t>MARTINEZ CARBONERES, CARLOS</t>
  </si>
  <si>
    <t>MARTINEZ CASTILLO, FERNANDA VICTORIA</t>
  </si>
  <si>
    <t>MARTINEZ CASTRO, VICTORIA</t>
  </si>
  <si>
    <t>MARTINEZ CAUCE, IGNACIO ENRIQUE</t>
  </si>
  <si>
    <t>MARTINEZ CEBRIAN, ROGER</t>
  </si>
  <si>
    <t>MARTINEZ CEGARRA, MIRIAM</t>
  </si>
  <si>
    <t>MARTINEZ CRESPO, ANA MARIA</t>
  </si>
  <si>
    <t>MARTINEZ CRISTOBAL, DANIEL</t>
  </si>
  <si>
    <t>MARTINEZ DEVORA, RUTH</t>
  </si>
  <si>
    <t>MARTINEZ DIAZ, MARIA MILAGROS</t>
  </si>
  <si>
    <t>MARTINEZ DIEZ, PAULA</t>
  </si>
  <si>
    <t>MARTINEZ ESPINOSA, ALEJANDRO</t>
  </si>
  <si>
    <t>MARTINEZ ESPINOSA, MARIA PIA</t>
  </si>
  <si>
    <t>MARTINEZ FERNANDEZ, ALBA</t>
  </si>
  <si>
    <t>MARTINEZ FERNANDEZ, ANDREA</t>
  </si>
  <si>
    <t>MARTINEZ FERNANDEZ, DAMASO</t>
  </si>
  <si>
    <t>MARTINEZ FERNANDEZ, FRANCISCO JAVIER</t>
  </si>
  <si>
    <t>MARTINEZ FERNANDEZ, JOSE ANTONIO</t>
  </si>
  <si>
    <t>MARTINEZ FUERTES, JOSE</t>
  </si>
  <si>
    <t>MARTINEZ GALLEGO-LARGO, CARMEN</t>
  </si>
  <si>
    <t>MARTINEZ DEL CERRO, MERCEDES</t>
  </si>
  <si>
    <t>MARTINEZ GARCIA, ALEXIS JOSE</t>
  </si>
  <si>
    <t>MARTINEZ GARCIA, LUCIA</t>
  </si>
  <si>
    <t>MARTINEZ GARCIA, MIRIAM ESTER</t>
  </si>
  <si>
    <t>MARTINEZ GARCIA, SANTIAGO</t>
  </si>
  <si>
    <t>MARTINEZ GISBERT, PATRICIA</t>
  </si>
  <si>
    <t>MARTINEZ GOMEZ, JOSE LUIS</t>
  </si>
  <si>
    <t>MARTINEZ GOMEZ, SARA</t>
  </si>
  <si>
    <t>MARTINEZ GONZALEZ, HUGO</t>
  </si>
  <si>
    <t>MARTINEZ GARCES, OSCAR</t>
  </si>
  <si>
    <t>MARTINEZ GONZALEZ, ROCIO</t>
  </si>
  <si>
    <t>MARTINEZ GUERRA, JOSE LUIS</t>
  </si>
  <si>
    <t>MARTINEZ HERREROS, IRENE</t>
  </si>
  <si>
    <t>MARTINEZ IÑIGO, JUAN RAMON</t>
  </si>
  <si>
    <t>MARTINEZ IZQUIERDO, CLARA MARIA</t>
  </si>
  <si>
    <t>MARTINEZ JIMENEZ, JENNIFER</t>
  </si>
  <si>
    <t>MARTINEZ JUSTEL, MARIA SOLEDAD</t>
  </si>
  <si>
    <t>MARTINEZ LAZARO, YESSICA</t>
  </si>
  <si>
    <t>MARTINEZ LENDINEZ, ELENA</t>
  </si>
  <si>
    <t>MARTINEZ LLOR, ANA VICTORIA</t>
  </si>
  <si>
    <t>MARTINEZ GONZALEZ, RAQUEL</t>
  </si>
  <si>
    <t>MARTINEZ LOPEZ, IGNACIO</t>
  </si>
  <si>
    <t>MARTINEZ LOPEZ-EGEA, ESTHER</t>
  </si>
  <si>
    <t>MARTINEZ MADRID, NOELIA</t>
  </si>
  <si>
    <t>MARTINEZ MARCO, ARTURO</t>
  </si>
  <si>
    <t>MARTINEZ MARTINEZ, DAVID</t>
  </si>
  <si>
    <t>MARTINEZ MARTINEZ, GEMA</t>
  </si>
  <si>
    <t>MARTINEZ MARTINEZ, PEDRO JOSE</t>
  </si>
  <si>
    <t>MARTINEZ MENDOZA, LETICIA</t>
  </si>
  <si>
    <t>MARTINEZ MENDOZA, SUSANA</t>
  </si>
  <si>
    <t>MARTINEZ MOLINA, YAIZA</t>
  </si>
  <si>
    <t>MARTINEZ MONTALVO, ISABEL</t>
  </si>
  <si>
    <t>MARTINEZ MORENO, MONICA</t>
  </si>
  <si>
    <t>MARTINEZ MOURE, MARTA</t>
  </si>
  <si>
    <t>MARTINEZ MUNICIO, ALBERTO</t>
  </si>
  <si>
    <t>MARTINEZ LOPEZ, MARTA</t>
  </si>
  <si>
    <t>MARTINEZ NAVAS, JORGE</t>
  </si>
  <si>
    <t>MARTINEZ NIETO, EVA</t>
  </si>
  <si>
    <t>MARTINEZ NUEVO, MARIA BELEN</t>
  </si>
  <si>
    <t>MARTINEZ ORTEGA, CAROLINA</t>
  </si>
  <si>
    <t>MARTINEZ PAIZ, OSCAR ORLANDO</t>
  </si>
  <si>
    <t>MARTINEZ NAVARRO, FRANCISCO JAVIER</t>
  </si>
  <si>
    <t>MARTINEZ PEREZ, JOSE MANUEL</t>
  </si>
  <si>
    <t>MARTINEZ RAMON, PATRICIA</t>
  </si>
  <si>
    <t>MARTINEZ RAMOS, RUBEN</t>
  </si>
  <si>
    <t>MARTINEZ PARRA, ELENA</t>
  </si>
  <si>
    <t>MARTINEZ REYES, NAIR MERCEDES</t>
  </si>
  <si>
    <t>MARTINEZ ROBLEDILLO, NATALIA</t>
  </si>
  <si>
    <t>MARTINEZ RODRIGUEZ, JOSE LUIS</t>
  </si>
  <si>
    <t>MARTINEZ RODRIGUEZ, MARIA ROSA</t>
  </si>
  <si>
    <t>MARTINEZ ROMERO, FRANCISCO JAVIER</t>
  </si>
  <si>
    <t>MARTINEZ SAENZ DE INESTRILLAS, CAROLINA</t>
  </si>
  <si>
    <t>MARTINEZ SAEZ, DIEGO</t>
  </si>
  <si>
    <t>MARTINEZ SANCHEZ, MARIA</t>
  </si>
  <si>
    <t>MARTINEZ SANCHEZ, MARIA JOSE</t>
  </si>
  <si>
    <t>MARTINEZ SANCHEZ, WENDY</t>
  </si>
  <si>
    <t>MARTINEZ SANCHEZ-BRUNETE, GONZALO</t>
  </si>
  <si>
    <t>MARTINEZ SANTA CRUZ, GEMMA MARIA</t>
  </si>
  <si>
    <t>MARTINEZ SANZ, TANIA</t>
  </si>
  <si>
    <t>MARTINEZ SERRANO, GEMA MARIA</t>
  </si>
  <si>
    <t>MARTINEZ SOLER, LAIA ISABEL</t>
  </si>
  <si>
    <t>MARTINEZ SUTIL, ANDRES</t>
  </si>
  <si>
    <t>MARTINEZ VARELA, ALEJANDRO HUMBERTO</t>
  </si>
  <si>
    <t>MARTINEZ RASCON, MARIA</t>
  </si>
  <si>
    <t>MARTINEZ VILLALBA, LAURA</t>
  </si>
  <si>
    <t>MARTINEZ VILLANUEVA, MANUEL</t>
  </si>
  <si>
    <t>MARTINEZ VICENT, JESUS ANTONIO</t>
  </si>
  <si>
    <t>MARTINEZ DE DIEGO, JONATAN</t>
  </si>
  <si>
    <t>MARTINEZ DE RIOJA DEL DEL NIDO, SANTIAGO</t>
  </si>
  <si>
    <t>MARTINEZ VIZCAINO, MARIO</t>
  </si>
  <si>
    <t>MARTINEZ DEL REGUERO, SARA MARIA</t>
  </si>
  <si>
    <t>MARTINEZ-ARMENDARIZ RIESCO, ALVARO CARLOS</t>
  </si>
  <si>
    <t>MARTINEZ-CABAÑAS VERGARA, ANA</t>
  </si>
  <si>
    <t>MARTINO RIVERO, VERONICA</t>
  </si>
  <si>
    <t>MARTINO DE LA PARTE, TAMARA</t>
  </si>
  <si>
    <t>MARTIN-SANZ CORTINA, IGNACIO</t>
  </si>
  <si>
    <t>MARTOS GARRIDO, MARIO</t>
  </si>
  <si>
    <t>MARTOS MALDONADO, CELIA</t>
  </si>
  <si>
    <t>MARTOS SEMPER, GUILLERMO</t>
  </si>
  <si>
    <t>MARTOS TORRECILLAS, JUAN CARLOS</t>
  </si>
  <si>
    <t>MARZAL MORENO, JULIA</t>
  </si>
  <si>
    <t>MAS ROZALEN, VICENTE</t>
  </si>
  <si>
    <t>MASCIOTTA CASTELL, NATIVIDAD ROMINA</t>
  </si>
  <si>
    <t>MASEDO DE LA DE LA ASUNCION, ADRIAN</t>
  </si>
  <si>
    <t>MASSOT JOULIN, VANESSA MARIA</t>
  </si>
  <si>
    <t>MATA GARCIA, ADRIAN</t>
  </si>
  <si>
    <t>MATA MENA, INMACULADA</t>
  </si>
  <si>
    <t>MATAS SIENDONES, RAFAEL DE LA SIERRA</t>
  </si>
  <si>
    <t>MATEO GUERRERO, EDUARDO</t>
  </si>
  <si>
    <t>MATEO LLOP, SERGIO</t>
  </si>
  <si>
    <t>MATEOS BLAZQUEZ, PILAR</t>
  </si>
  <si>
    <t>MATEOS CORDERO, CLAUDIA</t>
  </si>
  <si>
    <t>MATEOS GARCIA, SERGIO</t>
  </si>
  <si>
    <t>MATO MIRAGAYA, DAVID</t>
  </si>
  <si>
    <t>MATOSO AMBROSIANI, ANGEL</t>
  </si>
  <si>
    <t>MAYO SANCHEZ, MIRIAN</t>
  </si>
  <si>
    <t>MAYORGA MECA, NURIA</t>
  </si>
  <si>
    <t>MAZON ANTON, ALFONSO</t>
  </si>
  <si>
    <t>MAZUECOS MAZUELA, NOELIA</t>
  </si>
  <si>
    <t>MEDINA BONILLA, JAVIER</t>
  </si>
  <si>
    <t>MEDINA COELLO, ALEJANDRO</t>
  </si>
  <si>
    <t>MEDINA CUADROS, MARIA ESTELA</t>
  </si>
  <si>
    <t>MEDINA ELVIRA, MARIA CRUZ</t>
  </si>
  <si>
    <t>MEDINA JIMENEZ, BEATRIZ</t>
  </si>
  <si>
    <t>MEDINA MARTINEZ, CLARA</t>
  </si>
  <si>
    <t>MEDINA MORENO, ISABEL</t>
  </si>
  <si>
    <t>MEDINA PEREZ, ERIKA ANDREINA</t>
  </si>
  <si>
    <t>MEDINA PRO, INES</t>
  </si>
  <si>
    <t>MEDINA RODRIGUEZ, ROBERTO</t>
  </si>
  <si>
    <t>MEDRANO GARCIA, PELAYO</t>
  </si>
  <si>
    <t>MEJIAS RAMIREZ, MARIO</t>
  </si>
  <si>
    <t>MEJUTO GONZALEZ, LAURA</t>
  </si>
  <si>
    <t>MELENDEZ ARIZA, MIGUEL ANGEL</t>
  </si>
  <si>
    <t>MELERO GARCIA, JAVIER</t>
  </si>
  <si>
    <t>MELERO MARTINEZ, GUILLERMO</t>
  </si>
  <si>
    <t>MELGOSO GIMENEZ, ANTONIO</t>
  </si>
  <si>
    <t>MELGUIZO PALMA, MARIA INMACULADA</t>
  </si>
  <si>
    <t>MELIA SAGRERAS, MARGALIDA</t>
  </si>
  <si>
    <t>MELIAN ESPINOSA, PABLO</t>
  </si>
  <si>
    <t>MELIAN ROBAYNA, SARA</t>
  </si>
  <si>
    <t>MELLADO MARTINEZ, RAQUEL MIRIAM</t>
  </si>
  <si>
    <t>MELLADO SANTOS, FERNANDO</t>
  </si>
  <si>
    <t>MELO ROSALES, NAST DAVID</t>
  </si>
  <si>
    <t>MENA BORREGA, INES</t>
  </si>
  <si>
    <t>MENA GARCIA, JOSE ANGEL</t>
  </si>
  <si>
    <t>MENA GONZALEZ, CELIA MARIA</t>
  </si>
  <si>
    <t>MENDEZ ALVAREZ, LUCIA</t>
  </si>
  <si>
    <t>MENDEZ FERNANDEZ, CARLA</t>
  </si>
  <si>
    <t>MENDEZ GAVIRA, MARIA DOLORES</t>
  </si>
  <si>
    <t>MENDEZ MENDEZ, SHEILA</t>
  </si>
  <si>
    <t>MENDEZ MORATA, PATRICIA</t>
  </si>
  <si>
    <t>MENDEZ SALMORAL, ANGEL</t>
  </si>
  <si>
    <t>MENDEZ SAN JOSE, MARTA</t>
  </si>
  <si>
    <t>MENDEZ VAZQUEZ, BORJA</t>
  </si>
  <si>
    <t>MENDOZA AGUILAR, NEREA MARIA</t>
  </si>
  <si>
    <t>MENDOZA CEMBRANOS, PABLO</t>
  </si>
  <si>
    <t>MENDOZA PEREZ, GUILLERMO ALEJANDRO</t>
  </si>
  <si>
    <t>MENDOZA SERRANO, CARMEN MARIA</t>
  </si>
  <si>
    <t>MENENDEZ MORALES, CRISTINA</t>
  </si>
  <si>
    <t>MENENDEZ ROSILLO, MARIA</t>
  </si>
  <si>
    <t>MENESES GARCIE, DANIEL</t>
  </si>
  <si>
    <t>MERA JABBOUR, JAIME</t>
  </si>
  <si>
    <t>MERAS LLIBRE, JORGE</t>
  </si>
  <si>
    <t>MERCADO GARZON, JUAN JESUS</t>
  </si>
  <si>
    <t>MERCHAN CARRETERO, MARIA TERESA</t>
  </si>
  <si>
    <t>MERIDA GUTIERREZ, CRISTINA</t>
  </si>
  <si>
    <t>MERIDA ORDOÑEZ, ALVARO HERNAN</t>
  </si>
  <si>
    <t>MERINO BRAVO, ANA MARIA</t>
  </si>
  <si>
    <t>MERINO GARCIA, MARINA</t>
  </si>
  <si>
    <t>MERINO GONZALEZ, LAURA MARIA</t>
  </si>
  <si>
    <t>MERINO HERRERO, EVA</t>
  </si>
  <si>
    <t>MERINO SAN JOSE, SARA</t>
  </si>
  <si>
    <t>MEROÑO GARNICA, MARIA</t>
  </si>
  <si>
    <t>MESA GARCIA, JESUS JACOBO</t>
  </si>
  <si>
    <t>MESA RUIZ, PEDRO ANTONIO</t>
  </si>
  <si>
    <t>MICO CAMPOY, CARMEN</t>
  </si>
  <si>
    <t>MICO TAMARIT, LUCAS</t>
  </si>
  <si>
    <t>MIEJIMOLLE LIGERO, MARIA</t>
  </si>
  <si>
    <t>MIGUEL ARIAS, CAROLO DE</t>
  </si>
  <si>
    <t>MIGUEL CABALLERO, MARINA GEMA DE</t>
  </si>
  <si>
    <t>MIGUEL MUÑOZ, DAVID DE</t>
  </si>
  <si>
    <t>MIGUEL SILES, CRISTINA</t>
  </si>
  <si>
    <t>MIGUEL VILLARREAL, JESUS</t>
  </si>
  <si>
    <t>MIGUENS PEREZ, MILAGROS</t>
  </si>
  <si>
    <t>MIGUEZ RODRIGUEZ, ARSENIO</t>
  </si>
  <si>
    <t>MILA CAMACHO, MARIA ESTELA</t>
  </si>
  <si>
    <t>MILIAN ALASTRUEY, ANGELA</t>
  </si>
  <si>
    <t>MILLAN DIAZ, SALUD MARIA</t>
  </si>
  <si>
    <t>MILLAN PEREZ, JUAN MANUEL</t>
  </si>
  <si>
    <t>MILLAN UBEDA, ANA CRISTINA</t>
  </si>
  <si>
    <t>MILLONES CAICAY, ROSA BERTA</t>
  </si>
  <si>
    <t>MINGORANCE GUTIERREZ, ALFONSO</t>
  </si>
  <si>
    <t>MINGORANCE DE LA PRIETA, SANTIAGO</t>
  </si>
  <si>
    <t>MINGUEZ BERTOMEU, PABLO</t>
  </si>
  <si>
    <t>MINGUEZ VINDEL, EVA</t>
  </si>
  <si>
    <t>MIÑARRO GARCIA, CRISTINA</t>
  </si>
  <si>
    <t>MIÑARRO GIMENEZ, MARIA</t>
  </si>
  <si>
    <t>MIR ESCUDERO, XAVIER</t>
  </si>
  <si>
    <t>MIR DE LA CONCEPCION, ARTUR</t>
  </si>
  <si>
    <t>MIRA BOSCH, ISIDORA</t>
  </si>
  <si>
    <t>MIRALLES LLULL, BARTOMEU</t>
  </si>
  <si>
    <t>MIRANDA MUÑOZ, ANA MARINA</t>
  </si>
  <si>
    <t>MIRANDA OLVERA, DANIEL</t>
  </si>
  <si>
    <t>MIRA-PERCEVAL BOSQUE, CARLOS</t>
  </si>
  <si>
    <t>MIRAS MIRA, PATRICIA</t>
  </si>
  <si>
    <t>MISAS VILCHES, JOSE LUIS</t>
  </si>
  <si>
    <t>MIYARES GONZALEZ, CECILIA</t>
  </si>
  <si>
    <t>MOCHOLI GARCIA, VERONICA</t>
  </si>
  <si>
    <t>MODOL DURA, ANNA</t>
  </si>
  <si>
    <t>MOLADA DURBAN, SILVIA</t>
  </si>
  <si>
    <t>MOLINA CHACON, LETICIA</t>
  </si>
  <si>
    <t>MOLINA MORATA, ALBERTO</t>
  </si>
  <si>
    <t>MOLINA OLIVER, MARIA JOSE</t>
  </si>
  <si>
    <t>MOLINA VIECO, PATRICIA</t>
  </si>
  <si>
    <t>MOLINERO MORALES, MANUELA</t>
  </si>
  <si>
    <t>MOLINERO SANCHEZ, VICTOR ISIDRO</t>
  </si>
  <si>
    <t>MOLINERO SASTRE, EVA</t>
  </si>
  <si>
    <t>MOLINS RUIZ, PABLO</t>
  </si>
  <si>
    <t>MOLLA CASASOLA, GLORIA</t>
  </si>
  <si>
    <t>MOLLA JOVER, JOSE ANTONIO</t>
  </si>
  <si>
    <t>MOLLEDA SUAREZ, ISABEL</t>
  </si>
  <si>
    <t>MOLNER GONZALEZ, MANUEL</t>
  </si>
  <si>
    <t>MOLPECERES CALVO, MARIA JESUS</t>
  </si>
  <si>
    <t>MOMOITIO GOMEZ, MARIA</t>
  </si>
  <si>
    <t>MOMPO SUCH, ANGEL</t>
  </si>
  <si>
    <t>MONCALVILLO HERNANDO, RAQUEL</t>
  </si>
  <si>
    <t>MONDEJAR GOMEZ, FUENSANTA</t>
  </si>
  <si>
    <t>MONFERRER ARNAL, MARIA DEL CARMEN</t>
  </si>
  <si>
    <t>MONFERRER BOLOS, CARLOS</t>
  </si>
  <si>
    <t>MONGRELL LASIERRA, YAISA</t>
  </si>
  <si>
    <t>MONJE GARCIA, DIEGO</t>
  </si>
  <si>
    <t>MONSERRAT MIR, GRÀCIA</t>
  </si>
  <si>
    <t>MONTEAGUDO AGUILAR, MARIA</t>
  </si>
  <si>
    <t>MONTERDE GARCIA, ROSA MARIA</t>
  </si>
  <si>
    <t>MONTERO ALVAREZ, ROCIO</t>
  </si>
  <si>
    <t>MONTERO DOMINGUEZ, SANDRA</t>
  </si>
  <si>
    <t>MONTERO MAIXANABA, SANDRA</t>
  </si>
  <si>
    <t>MONTERO MONTEAGUDO, JUAN</t>
  </si>
  <si>
    <t>MONTERO MORETON, LAURA</t>
  </si>
  <si>
    <t>MONTERO PASCUAL, MONICA</t>
  </si>
  <si>
    <t>MONTERO SANCHEZ, CESAR DANIEL</t>
  </si>
  <si>
    <t>MONTERREY PERERA, ALEJANDRA</t>
  </si>
  <si>
    <t>MONTES ALCAIDE, RAFAEL</t>
  </si>
  <si>
    <t>MONTES GAMERO, RUBEN</t>
  </si>
  <si>
    <t>MONTES NAVARRO, EMILIO</t>
  </si>
  <si>
    <t>MONTES PELAEZ, MARIA</t>
  </si>
  <si>
    <t>MONTES PEREZ, EMILIO</t>
  </si>
  <si>
    <t>MONTES RAMIREZ, JUAN IGNACIO</t>
  </si>
  <si>
    <t>MONTESINOS MAYORAL, ANA</t>
  </si>
  <si>
    <t>MONTESINOS MUÑOZ, MARIA PILAR</t>
  </si>
  <si>
    <t>MONTESINOS PEREZ, LUCIA</t>
  </si>
  <si>
    <t>MONTILLA MOSCOSO, ANA ISABEL</t>
  </si>
  <si>
    <t>MONTILLA SALAS, MARIA DE LOS REYES</t>
  </si>
  <si>
    <t>MONTORE GONZALEZ, MIGUEL</t>
  </si>
  <si>
    <t>MONTOYA ABADIA, MIRIAM TERESA</t>
  </si>
  <si>
    <t>MONTOYA FERNANDEZ, MONICA</t>
  </si>
  <si>
    <t>MONTSERRAT ESPINEL, MONICA MARIA DOLORES</t>
  </si>
  <si>
    <t>MORA CALVO, PATRICIA</t>
  </si>
  <si>
    <t>MORA CEREZO, CARLOS JAVIER</t>
  </si>
  <si>
    <t>MORA GONZALEZ, RICARDO</t>
  </si>
  <si>
    <t>MORA MORAL, ALEJANDRO</t>
  </si>
  <si>
    <t>MORA MORALES, MARIA JOSE</t>
  </si>
  <si>
    <t>MORA RODRIGUEZ, CRISTINA</t>
  </si>
  <si>
    <t>MORAGA MAYO, ANDREA</t>
  </si>
  <si>
    <t>MORAL GUZMAN, PABLO DEL</t>
  </si>
  <si>
    <t>MORAL MUÑOZ, DIEGO</t>
  </si>
  <si>
    <t>MORALA DEL RIO, LETICIA</t>
  </si>
  <si>
    <t>MORALES AFONSO, ESTHER</t>
  </si>
  <si>
    <t>MORALES ARAGON, FERNANDO</t>
  </si>
  <si>
    <t>MORALES IBAÑEZ, CARLOS</t>
  </si>
  <si>
    <t>MORALES LUIZ, JORGE</t>
  </si>
  <si>
    <t>MORALES LUNA, LETICIA</t>
  </si>
  <si>
    <t>MORALES MANTERO, BEATRIZ</t>
  </si>
  <si>
    <t>MORALES MURILLO, SARA</t>
  </si>
  <si>
    <t>MORALES RODRIGUEZ, JOSE CARLOS</t>
  </si>
  <si>
    <t>MORALES SANCHEZ, MANUEL JOSE</t>
  </si>
  <si>
    <t>MORALES DE ARMAS, ANA</t>
  </si>
  <si>
    <t>MORANT ANDRES, EVA MARIA</t>
  </si>
  <si>
    <t>MORAS LOPEZ, SAMANTA</t>
  </si>
  <si>
    <t>MOREIRA OLMEDO, KATHERINE</t>
  </si>
  <si>
    <t>MOREJON RAMIREZ, MARIA</t>
  </si>
  <si>
    <t>MORENA GUTIERREZ, ALVARO DE LA</t>
  </si>
  <si>
    <t>MORENO ABIAN, JESUS</t>
  </si>
  <si>
    <t>MORENO ARENAS, MARIA</t>
  </si>
  <si>
    <t>MORENO ASENCIO, JOSE</t>
  </si>
  <si>
    <t>MORENO BERNAL, VIRGINIA</t>
  </si>
  <si>
    <t>MORENO CASTILLO, JAVIER</t>
  </si>
  <si>
    <t>MORENO CURBELO, ELENA VIRGINIA</t>
  </si>
  <si>
    <t>MORENO DAPIA, DIANA</t>
  </si>
  <si>
    <t>MORENO FERNANDEZ, RAQUEL</t>
  </si>
  <si>
    <t>MORENO GONZALEZ, MARIANO</t>
  </si>
  <si>
    <t>MORENO MARIN, ALEJANDRO</t>
  </si>
  <si>
    <t>MORENO MATILLA, PATRICIA</t>
  </si>
  <si>
    <t>MORENO MUÑOZ, LARA</t>
  </si>
  <si>
    <t>MORENO MUÑOZ, MARIA</t>
  </si>
  <si>
    <t>MORENO PALOMO, SILVIA</t>
  </si>
  <si>
    <t>MORENO PELEGRIN, ESTER</t>
  </si>
  <si>
    <t>MORENO ROBLES, MARTA ELENA</t>
  </si>
  <si>
    <t>MORENO ROLDAN, FRANCISCO JAVIER</t>
  </si>
  <si>
    <t>MORENO RUIZ, ARTURO</t>
  </si>
  <si>
    <t>MORENO SANCHEZ, ALVARO</t>
  </si>
  <si>
    <t>MORENO SANCHEZ, ESTHER</t>
  </si>
  <si>
    <t>MORENO SORIANO, ANDREA</t>
  </si>
  <si>
    <t>MORENO VALLEJO, ELENA</t>
  </si>
  <si>
    <t>MORENO VERBO, ANA MARIA</t>
  </si>
  <si>
    <t>MORENO VILA, TANIA</t>
  </si>
  <si>
    <t>MORENO DEL PINO, MARIA DE LAS MERCEDES</t>
  </si>
  <si>
    <t>MORENTE GARRIDO, JUAN JOSE</t>
  </si>
  <si>
    <t>MORENZA ESCOLANO, BEGOÑA</t>
  </si>
  <si>
    <t>MORER BELTRAN, MARIA PILAR</t>
  </si>
  <si>
    <t>MORET FORT, MARIO</t>
  </si>
  <si>
    <t>MORGADO GONZALEZ, IGNACIO</t>
  </si>
  <si>
    <t>MORIANA RODRIGUEZ, CARMEN FUENSANTA</t>
  </si>
  <si>
    <t>MORIL PELLICER, ALBERTO FRANCISCO</t>
  </si>
  <si>
    <t>MORILLA GAMEZ, MARIA DEL CARMEN</t>
  </si>
  <si>
    <t>MORILLA LAPAZ, KEVIN</t>
  </si>
  <si>
    <t>MORILLA PEREZ, MARTA</t>
  </si>
  <si>
    <t>MORILLAS PRATS, PABLO</t>
  </si>
  <si>
    <t>MORILLO DEL CASTILLO-OLIVARES, MARINA</t>
  </si>
  <si>
    <t>MORILLO PIÑERO, MARIA TERESA</t>
  </si>
  <si>
    <t>MORIN CRUZ, MARIA LOURDES</t>
  </si>
  <si>
    <t>MORMENEO OLIVEROS, MARIA JESUS</t>
  </si>
  <si>
    <t>MORO LAMELAS, MIGUEL</t>
  </si>
  <si>
    <t>MORON GARCIA, SANDRA</t>
  </si>
  <si>
    <t>MORON PLAZA, JOSE ALBERTO</t>
  </si>
  <si>
    <t>MORRALLA MERCADE, EVA</t>
  </si>
  <si>
    <t>MOSQUERA RIBEIRO, SARA</t>
  </si>
  <si>
    <t>MOSQUERA ZAPATA, LUCIA</t>
  </si>
  <si>
    <t>MOTOS CASTELLAR, MARIA OLAYA</t>
  </si>
  <si>
    <t>MOURA DE SOUZA, NAYARA CRISTINA</t>
  </si>
  <si>
    <t>MOURIÑO LOPEZ, RAQUEL</t>
  </si>
  <si>
    <t>MOYA MADRID, ANGEL CARLOS</t>
  </si>
  <si>
    <t>MOYANO BUENO, DANIEL</t>
  </si>
  <si>
    <t>MOYANO LUCENA, MIRIAN</t>
  </si>
  <si>
    <t>MOYANO ORTEGA, MARTA</t>
  </si>
  <si>
    <t>MOYANO SERRANO, PEDRO</t>
  </si>
  <si>
    <t>MUELAS GONZALEZ, JULIA</t>
  </si>
  <si>
    <t>MULET TOMAS, MARIA AGNÈS</t>
  </si>
  <si>
    <t>MUNAR VIDAL, MARGARITA</t>
  </si>
  <si>
    <t>MUNTANER BARCELO, MIQUEL ANGEL</t>
  </si>
  <si>
    <t>MUÑIZ MUÑIZ, MARIA JOSE</t>
  </si>
  <si>
    <t>MUÑIZ TORRES, INMACULADA</t>
  </si>
  <si>
    <t>MUÑOZ CARRILLO, PATRICIA</t>
  </si>
  <si>
    <t>MUÑOZ CASTELLANOS, MARINA</t>
  </si>
  <si>
    <t>MUÑOZ CONDE, MARTA</t>
  </si>
  <si>
    <t>MUÑOZ DIAZ, LAURA</t>
  </si>
  <si>
    <t>MUÑOZ ENTRENA, SARA</t>
  </si>
  <si>
    <t>MUÑOZ GALVAN, VIRGINIA</t>
  </si>
  <si>
    <t>MUÑOZ GARCIA, MARIA DE LOS ANGELES</t>
  </si>
  <si>
    <t>MUÑOZ GARCIA, SUSANA</t>
  </si>
  <si>
    <t>MUÑOZ GIMENEZ, PEDRO JOSE</t>
  </si>
  <si>
    <t>MUÑOZ GINER, CRISTINA</t>
  </si>
  <si>
    <t>MUÑOZ GONZALEZ DE LA ALEJA, JUAN</t>
  </si>
  <si>
    <t>MUÑOZ GONZALEZ- MENESES, ELENA DOLORES</t>
  </si>
  <si>
    <t>MUÑOZ GUTIERREZ, SARA MARIA</t>
  </si>
  <si>
    <t>MUÑOZ JIMENEZ, ANA</t>
  </si>
  <si>
    <t>MUÑOZ MARTOS, PABLO</t>
  </si>
  <si>
    <t>MUÑOZ MEDINA, SULAI</t>
  </si>
  <si>
    <t>MUÑOZ MOLINA, LAURA</t>
  </si>
  <si>
    <t>MUÑOZ MORAL, VERONICA</t>
  </si>
  <si>
    <t>MUÑOZ MUT, ANA MAGDALENA</t>
  </si>
  <si>
    <t>MUÑOZ PAVON, ANTONIO</t>
  </si>
  <si>
    <t>MUÑOZ PER, LAURA</t>
  </si>
  <si>
    <t>MUÑOZ PEREZ, PAULA</t>
  </si>
  <si>
    <t>MUÑOZ REVELLES, LUIS</t>
  </si>
  <si>
    <t>MUÑOZ RIVERA, ANA MARIA</t>
  </si>
  <si>
    <t>MUÑOZ ROA, DIEGO</t>
  </si>
  <si>
    <t>MUÑOZ ROMAN, JENNIFER</t>
  </si>
  <si>
    <t>MUÑOZ RUIZ, CRISTINA</t>
  </si>
  <si>
    <t>MUÑOZ VAZQUEZ, ANDREA</t>
  </si>
  <si>
    <t>MUÑOZ DE LUNA ATOCHERO, JOSE MARIA</t>
  </si>
  <si>
    <t>MURCIANO VILLANUEVA, JOSE ANTONIO</t>
  </si>
  <si>
    <t>MURGA FELIU, MARIA INMACULADA</t>
  </si>
  <si>
    <t>MURGUI TORRALBA, ALBA</t>
  </si>
  <si>
    <t>MURIEL GUITERIA, JORGE</t>
  </si>
  <si>
    <t>MURIEL HERNANDEZ, DAVID</t>
  </si>
  <si>
    <t>MURILLO GARCIA, SONIA</t>
  </si>
  <si>
    <t>MURILLO MARTIN, NURIA</t>
  </si>
  <si>
    <t>MURILLO RODRIGUEZ, LOURDES</t>
  </si>
  <si>
    <t>MURILLO SANCHEZ, SANDRA</t>
  </si>
  <si>
    <t>MUROS JERONIMO, VIRGINIA</t>
  </si>
  <si>
    <t>MUROS REDONDO, ANA</t>
  </si>
  <si>
    <t>NAHIM LACA, ROSALIA</t>
  </si>
  <si>
    <t>NANIN PASCUAL, DANIEL ALEXIO</t>
  </si>
  <si>
    <t>NARANJO CABRERA, MIGUEL</t>
  </si>
  <si>
    <t>NARANJO RUIZ, NOELIA</t>
  </si>
  <si>
    <t>NARVAEZ CORTES, ANA MILAYS</t>
  </si>
  <si>
    <t>NARVAEZ GOMEZ, MARIA DE LAS MERCEDES</t>
  </si>
  <si>
    <t>NAVARES LOPEZ, OSCAR</t>
  </si>
  <si>
    <t>NAVARRETE GOMEZ, JULIO CRISTOBAL</t>
  </si>
  <si>
    <t>NAVARRO CRUZ, INMACULADA</t>
  </si>
  <si>
    <t>NAVARRO ESCRIBANO, LURDES</t>
  </si>
  <si>
    <t>NAVARRO ESCRIHUELA, INES</t>
  </si>
  <si>
    <t>NAVARRO ESPINOSA, DARIO</t>
  </si>
  <si>
    <t>NAVARRO FUENTES, ARANTXA</t>
  </si>
  <si>
    <t>NAVARRO GARVI, IRENE</t>
  </si>
  <si>
    <t>NAVARRO HINOJOSA, RAUL</t>
  </si>
  <si>
    <t>NAVARRO JURADO, MARIA</t>
  </si>
  <si>
    <t>NAVARRO MARCOS, ALEJANDRA</t>
  </si>
  <si>
    <t>NAVARRO ROS, GUILLERMO</t>
  </si>
  <si>
    <t>NAVARRO RUIZ, RAFAEL</t>
  </si>
  <si>
    <t>NAVARRO SANZ, ELISA</t>
  </si>
  <si>
    <t>NAVARRO VAZQUEZ, ADELA</t>
  </si>
  <si>
    <t>NAVAS MORENO, FRANCISCO JAVIER</t>
  </si>
  <si>
    <t>NAVASCUES SORIA, VICTOR</t>
  </si>
  <si>
    <t>NEBHNANI SAMTANI, AMIT VASHU</t>
  </si>
  <si>
    <t>NEGREA BUCIU, ALINA</t>
  </si>
  <si>
    <t>NESPEREIRA IGLESIAS, ELISA</t>
  </si>
  <si>
    <t>NIETO ALMEIDA, ANA MARIA</t>
  </si>
  <si>
    <t>NIETO BUENO, ESTHER</t>
  </si>
  <si>
    <t>NIETO CEPEDA, ALEJANDRA ISABEL</t>
  </si>
  <si>
    <t>NIETO CHACON, LADISLAO</t>
  </si>
  <si>
    <t>NIETO GUTIERREZ, ANTONIO</t>
  </si>
  <si>
    <t>NIETO LENDINEZ, JAVIER</t>
  </si>
  <si>
    <t>NIETO SALVADOR, JULIAN ANDRES</t>
  </si>
  <si>
    <t>NIETO TORRES DE NAVARRA, JULIO ALBERTO</t>
  </si>
  <si>
    <t>NOGALES ESPADA, ALMUDENA</t>
  </si>
  <si>
    <t>NOGUERA MARTI, MARIA</t>
  </si>
  <si>
    <t>NOGUES PODADERA, MARIA LUISA</t>
  </si>
  <si>
    <t>NOVAL ARGÜESO, CRISTINA</t>
  </si>
  <si>
    <t>NOVAL MORILLAS, MARIA DEL LORETO</t>
  </si>
  <si>
    <t>NOVAL RIESTRA, ANDREA</t>
  </si>
  <si>
    <t>NOVALIO RIOS, MERCEDES ANGELES</t>
  </si>
  <si>
    <t>NOVO GOMEZ, SILVIA</t>
  </si>
  <si>
    <t>NOVO VARELA, BEATRIZ</t>
  </si>
  <si>
    <t>NOVOA MENDI, DAVID</t>
  </si>
  <si>
    <t>NOVOA DEL HIERRO, ELISA</t>
  </si>
  <si>
    <t>NUÑEZ CRESPO, NURIA</t>
  </si>
  <si>
    <t>NUÑEZ DIAZ, ARANTXA</t>
  </si>
  <si>
    <t>NUÑEZ DIAZ, ROCIO</t>
  </si>
  <si>
    <t>NUÑEZ GARCIA, ALEJANDRO</t>
  </si>
  <si>
    <t>NUÑEZ GONZALEZ, PATRICIA</t>
  </si>
  <si>
    <t>NUÑEZ GUIJARRO, SANDRA</t>
  </si>
  <si>
    <t>NUÑEZ JIMENEZ, BLANCA</t>
  </si>
  <si>
    <t>NUÑEZ MARTIN, IRENE</t>
  </si>
  <si>
    <t>NUÑEZ MONTERO, CARLOS</t>
  </si>
  <si>
    <t>NUÑEZ NAFRIA, RAQUEL</t>
  </si>
  <si>
    <t>NUÑEZ RAMIREZ, MARIA</t>
  </si>
  <si>
    <t>NUÑEZ ROJO, ANA BELEN</t>
  </si>
  <si>
    <t>NUÑEZ ROMERO, NELLY MARIA</t>
  </si>
  <si>
    <t>NUÑEZ RUIZ, ROSARIO MARIA</t>
  </si>
  <si>
    <t>NUÑO SANTOS, CARMEN</t>
  </si>
  <si>
    <t>OBREGON ASENJO, PABLO</t>
  </si>
  <si>
    <t>OCAMPO LOURIDO, ANDRES</t>
  </si>
  <si>
    <t>OCAÑA OTERO, JUAN JESUS</t>
  </si>
  <si>
    <t>OCCHI DEL CANTO, PALOMA ANGELA</t>
  </si>
  <si>
    <t>OCHOA ARISTONDO, MARINA</t>
  </si>
  <si>
    <t>OCHOA CRUZ, MARIA DOLORES</t>
  </si>
  <si>
    <t>OJEA GARCIA, BORJA</t>
  </si>
  <si>
    <t>OJEDA VALLEJO, MARIA DE LAS MERCEDES</t>
  </si>
  <si>
    <t>OJO GOMEZ, CARMEN DEL</t>
  </si>
  <si>
    <t>OJO MONTAÑO, FRANCISCO DEL</t>
  </si>
  <si>
    <t>OJUEL MARTINEZ, IRENE</t>
  </si>
  <si>
    <t>OLAGÜE PAYA, GUADALUPE</t>
  </si>
  <si>
    <t>OLCINA SANTONJA, PAULA</t>
  </si>
  <si>
    <t>OLIVA MECO, OSCAR</t>
  </si>
  <si>
    <t>OLIVA MORENO, JOSE OCTAVIO</t>
  </si>
  <si>
    <t>OLIVA REQUENA, FRANCISCA</t>
  </si>
  <si>
    <t>OLIVAR SAN JUAN, MARIA</t>
  </si>
  <si>
    <t>OLIVARES FUENTES, KATIA</t>
  </si>
  <si>
    <t>OLIVEIRA ARIAS, ANGELA</t>
  </si>
  <si>
    <t>OLIVERA OLIVARES, JUANA MARIA</t>
  </si>
  <si>
    <t>OLIVEROS VIJANDE, MARIA ELENA</t>
  </si>
  <si>
    <t>OLLERO LLANA, CARMEN</t>
  </si>
  <si>
    <t>OLMEDO ALONSO, FERRAN</t>
  </si>
  <si>
    <t>OLMEDO GONZALEZ, NOELIA</t>
  </si>
  <si>
    <t>OLMEDO LATORRE, PAULA</t>
  </si>
  <si>
    <t>OLMEDO RUIZ-RICO, MARIA</t>
  </si>
  <si>
    <t>OLMEDO SANCHA, BORJA</t>
  </si>
  <si>
    <t>OLMO LOZANO, ANGEL ALBERTO</t>
  </si>
  <si>
    <t>OLMOS COBO, MARIA DEL MAR</t>
  </si>
  <si>
    <t>ORAMAS PIÑERO, ALBERTO</t>
  </si>
  <si>
    <t>ORDAS GEGUNDE, FELIX CARLOS</t>
  </si>
  <si>
    <t>ORDOÑEZ VALLADARES, ELENA</t>
  </si>
  <si>
    <t>OREIRO MUZAS, MARTA</t>
  </si>
  <si>
    <t>ORELLANA CASTILLEJO, SERGIO</t>
  </si>
  <si>
    <t>ORFILA SANS, XAVIER</t>
  </si>
  <si>
    <t>ORON BELTRAN, MARTA</t>
  </si>
  <si>
    <t>OROSIA MASIA, JORDI</t>
  </si>
  <si>
    <t>OROZCO BARCO, DEBORA</t>
  </si>
  <si>
    <t>ORTAS BUIL, SANDRA</t>
  </si>
  <si>
    <t>ORTEGA ANTORANZ, LETICIA</t>
  </si>
  <si>
    <t>ORTEGA CAMACHO, LARA</t>
  </si>
  <si>
    <t>ORTEGA FRIAS, SONIA</t>
  </si>
  <si>
    <t>ORTEGA GONZALEZ, MARTA</t>
  </si>
  <si>
    <t>ORTEGA MACIAS, TANIA</t>
  </si>
  <si>
    <t>ORTEGA MONTESINOS, ELENA</t>
  </si>
  <si>
    <t>ORTEGA PERAGON, SERGIO</t>
  </si>
  <si>
    <t>ORTEGA PONCE, ENRIQUE</t>
  </si>
  <si>
    <t>ORTEGA SANCHEZ, MARINA CATALINA</t>
  </si>
  <si>
    <t>ORTEGA SERRA, CRISTINA</t>
  </si>
  <si>
    <t>ORTEGA SERRANO, LAURA</t>
  </si>
  <si>
    <t>ORTEGA SEVILLA, MARIA DEL CARMEN</t>
  </si>
  <si>
    <t>ORTEGA VALENZUELA, ALMUDENA</t>
  </si>
  <si>
    <t>ORTEGA ZARZOSO, IVAN</t>
  </si>
  <si>
    <t>ORTI ROJAS, RAMON JOSE</t>
  </si>
  <si>
    <t>ORTIGOSA FERNANDEZ, ANA ISABEL</t>
  </si>
  <si>
    <t>ORTIZ ABAD, SANDRA</t>
  </si>
  <si>
    <t>ORTIZ LOPEZ, SONIA</t>
  </si>
  <si>
    <t>ORTIZ MARQUEZ, MARIA CONCEPCION</t>
  </si>
  <si>
    <t>ORTIZ PEREZ, GERMAN</t>
  </si>
  <si>
    <t>ORTIZ RODRIGUEZ, VIRGINIA</t>
  </si>
  <si>
    <t>ORTIZ SAEZ, JUDIT</t>
  </si>
  <si>
    <t>ORTIZ SILVO, ALEJANDRO</t>
  </si>
  <si>
    <t>ORTIZ SUAREZ, MARCO ANTONIO</t>
  </si>
  <si>
    <t>ORTIZ DE URBINA MOLINA, JORGE</t>
  </si>
  <si>
    <t>ORTUÑO PERALTA, DARIO</t>
  </si>
  <si>
    <t>ORTUONDO PEREZ, CARLOS</t>
  </si>
  <si>
    <t>OSA ANDRES, FRANCISCO JAVIER DE LA</t>
  </si>
  <si>
    <t>OSES ANDIA, LUCIA</t>
  </si>
  <si>
    <t>OSORIO ESTALRICH, ANTONIO LUIS</t>
  </si>
  <si>
    <t>OTERO LOIS, SANDRA</t>
  </si>
  <si>
    <t>OTERO MATEOS, JOSE</t>
  </si>
  <si>
    <t>OTERO PARRA, JAVIER</t>
  </si>
  <si>
    <t>OTEROS CEDRON, LAURA</t>
  </si>
  <si>
    <t>OUTUMURO RODRIGUEZ, MARIA ISABEL</t>
  </si>
  <si>
    <t>OVIEDO MANCERA, MARIA JOSEFA</t>
  </si>
  <si>
    <t>OVIEDO OVIEDO, ALEJANDRO</t>
  </si>
  <si>
    <t>OVIEDO DE MINGO, ARTURO</t>
  </si>
  <si>
    <t>PABLO GOMEZ, IVAN</t>
  </si>
  <si>
    <t>PABLO SAN ANDRES, ARTURO DE</t>
  </si>
  <si>
    <t>PABLOS FERNANDEZ, BEATRIZ DE</t>
  </si>
  <si>
    <t>PABLOS GIL, ANA DE</t>
  </si>
  <si>
    <t>PACHO RODRIGUEZ, PAULA</t>
  </si>
  <si>
    <t>PACHON YAÑEZ, CAROLINA</t>
  </si>
  <si>
    <t>PADIAL PEREZ, ESMERALDA</t>
  </si>
  <si>
    <t>PADILLA CAMACHO, MACARENA</t>
  </si>
  <si>
    <t>PADILLA HERRERA, PABLO</t>
  </si>
  <si>
    <t>PADILLA MARQUEZ, MARIA</t>
  </si>
  <si>
    <t>PADILLA RUEDA, LETICIA</t>
  </si>
  <si>
    <t>PADILLA RUIZ, JUAN HELIODORO</t>
  </si>
  <si>
    <t>PADILLA DE AMO, RUBEN</t>
  </si>
  <si>
    <t>PADRON BRITO, ADOLFO</t>
  </si>
  <si>
    <t>PAEZ AVIS, FRANCISCO JAVIER</t>
  </si>
  <si>
    <t>PAEZ RUIZ, LAURA MACARENA</t>
  </si>
  <si>
    <t>PAEZ VALLECILLO, JOSE MARIA</t>
  </si>
  <si>
    <t>PAEZ VISCUÑA, MARYBETH CAROLINA</t>
  </si>
  <si>
    <t>PALACIO ACEBEDO, SERGIO-HIPOLITO</t>
  </si>
  <si>
    <t>PALACIO ENGUITA, ALBERTO</t>
  </si>
  <si>
    <t>PALACIOS SERRANO, CRISTINA</t>
  </si>
  <si>
    <t>PALACIOS SEVILLANO, ANGELA</t>
  </si>
  <si>
    <t>PALAO GONZALEZ, MARIA MAGDALENA</t>
  </si>
  <si>
    <t>PALAU ARENILLAS, MIGUEL</t>
  </si>
  <si>
    <t>PALAU DONAT, SERGIO</t>
  </si>
  <si>
    <t>PALENQUE GIL, MARIA DOLORES</t>
  </si>
  <si>
    <t>PALLICER IMAOKA, LUIS AKITO</t>
  </si>
  <si>
    <t>PALMA ALBERTUS, LUCIA</t>
  </si>
  <si>
    <t>PALMA PEULA, MARIA MERCEDES</t>
  </si>
  <si>
    <t>PALMEIRO IGLESIAS, PAULA</t>
  </si>
  <si>
    <t>PALOMAR CANO, MARIA</t>
  </si>
  <si>
    <t>PALOMAR HIDALGO, DANIEL</t>
  </si>
  <si>
    <t>PALOMARES GALIANA, ANDREA</t>
  </si>
  <si>
    <t>PALOMO PACHECO, LAURA</t>
  </si>
  <si>
    <t>PALOS SUAREZ, YOLANDA</t>
  </si>
  <si>
    <t>PAMIES MARTINEZ, FRANCISCO JAVIER</t>
  </si>
  <si>
    <t>PAMOS GALVEZ, ANA</t>
  </si>
  <si>
    <t>PANCORBO GARCIA, LUIS</t>
  </si>
  <si>
    <t>PANTOJA GRIJOTA, ALBERTO</t>
  </si>
  <si>
    <t>PARDO DIEGUEZ, HECTOR</t>
  </si>
  <si>
    <t>PARDO FERNANDEZ, ANA</t>
  </si>
  <si>
    <t>PARDO SANCHEZ, IGNACIO</t>
  </si>
  <si>
    <t>PAREDES ARENAS, FRANCISCO</t>
  </si>
  <si>
    <t>PAREDES BERMEJO, ALEJANDRO</t>
  </si>
  <si>
    <t>PAREJA BALDOMINOS, LUZ MARIA</t>
  </si>
  <si>
    <t>PAREJA MACHADO, MERCEDES</t>
  </si>
  <si>
    <t>PAREJA TERRASSA, MARIA DE LAS MERCEDES</t>
  </si>
  <si>
    <t>PARRA AGUERA, VICTOR</t>
  </si>
  <si>
    <t>PARRA FERNANDEZ, ANA BEATRIZ</t>
  </si>
  <si>
    <t>PARRONDO MENENDEZ, SANDRA</t>
  </si>
  <si>
    <t>PASCUAL LOPEZ, CELIA</t>
  </si>
  <si>
    <t>PASCUAL ROCA, ENRIQUE</t>
  </si>
  <si>
    <t>PASCUAL SENTIERI, JOSE DAVID</t>
  </si>
  <si>
    <t>PASCUAL VALLES, PATRICIA</t>
  </si>
  <si>
    <t>PASTOR BRAVO, DAVID</t>
  </si>
  <si>
    <t>PASTOR CARRICONDO, MARIA BELEN</t>
  </si>
  <si>
    <t>PASTOR HIDALGO, ALMUDENA</t>
  </si>
  <si>
    <t>PASTOR IBAÑEZ, CRISTINA</t>
  </si>
  <si>
    <t>PASTOR LOPEZ, MARIA</t>
  </si>
  <si>
    <t>PASTOR LORENTE, MIREYA</t>
  </si>
  <si>
    <t>PASTOR OLMOS, BEATRIZ</t>
  </si>
  <si>
    <t>PASTOR PEREZ, MARTIN</t>
  </si>
  <si>
    <t>PASTOR RODRIGUEZ, DAVID</t>
  </si>
  <si>
    <t>PASTOR SANCHEZ, MARINA</t>
  </si>
  <si>
    <t>PASTRANA CARRACEDO, MERCEDES</t>
  </si>
  <si>
    <t>PASTRANA VILLORA, ANDRES</t>
  </si>
  <si>
    <t>PAVESIO CASTILLO, JULIAN</t>
  </si>
  <si>
    <t>PAVON TOCINO, DANIEL</t>
  </si>
  <si>
    <t>PAYA FERRADA, AMPARO</t>
  </si>
  <si>
    <t>PAZ BUBEROS, HECTOR DE</t>
  </si>
  <si>
    <t>PAZ GAYOSO, ALBERTO</t>
  </si>
  <si>
    <t>PAZ GAYOSO, MIGUEL</t>
  </si>
  <si>
    <t>PAZ MARTIN, CARLOS DE</t>
  </si>
  <si>
    <t>PAZ MARTIN, OSCAR DE</t>
  </si>
  <si>
    <t>PEDRARES TUÑAS, MONICA</t>
  </si>
  <si>
    <t>PEDREJON BARTOLOME, ESTER</t>
  </si>
  <si>
    <t>PEDREÑO SANCHEZ, JUANA</t>
  </si>
  <si>
    <t>PEDRO HUERTA, DAVID DE</t>
  </si>
  <si>
    <t>PEDROSA ALVAREZ, MARTA</t>
  </si>
  <si>
    <t>PEINADO LOZANO, MARIA DEL CARMEN</t>
  </si>
  <si>
    <t>PEIRO LACOBA, OSCAR</t>
  </si>
  <si>
    <t>PEIRO LLUECA, LUCIA</t>
  </si>
  <si>
    <t>PEITIEIROS GARCIA, ANTIA</t>
  </si>
  <si>
    <t>PELAEZ CERCANO, SERGIO</t>
  </si>
  <si>
    <t>PELAEZ GAYO, ELENA</t>
  </si>
  <si>
    <t>PELAZAS MOLINA, CAROLINA MARIA</t>
  </si>
  <si>
    <t>PELEGRINA JIMENEZ, ANGELA</t>
  </si>
  <si>
    <t>PELEGRINA TAMAYO, ANA</t>
  </si>
  <si>
    <t>PELLITERO FERNANDEZ, RICARDO</t>
  </si>
  <si>
    <t>PENSADO MANTEIGA, MARIA ELENA</t>
  </si>
  <si>
    <t>PEÑA ALONSO, NOELIA</t>
  </si>
  <si>
    <t>PEÑA GUILLERMO, PAULA</t>
  </si>
  <si>
    <t>PEÑA LAGARES, ALICIA</t>
  </si>
  <si>
    <t>PEÑA RUBIERA, ALEJANDRO</t>
  </si>
  <si>
    <t>PEÑA SALGADO, ANTONIO JESUS</t>
  </si>
  <si>
    <t>PEÑARANDA CEBRIAN, CONSOLACION</t>
  </si>
  <si>
    <t>PEÑAS PIZARRO, ISMAEL</t>
  </si>
  <si>
    <t>PERAL PEREZ, MARIA CRISTINA</t>
  </si>
  <si>
    <t>PERALBO LLORENTE, EVA</t>
  </si>
  <si>
    <t>PERALEDA DIAZ, F. GALO</t>
  </si>
  <si>
    <t>PERALES CABRERA, NAZARET</t>
  </si>
  <si>
    <t>PERALTA ALVAREZ, ABEL</t>
  </si>
  <si>
    <t>PERALTA GARCIA, ESTEFANIA</t>
  </si>
  <si>
    <t>PERALTA PEREZ, ROSA MARIA</t>
  </si>
  <si>
    <t>PERALTA TORO, MARIA ISABEL</t>
  </si>
  <si>
    <t>PERALVAREZ MOSCARDO, LAURA</t>
  </si>
  <si>
    <t>PERANDONES PEREZ, AMANDA</t>
  </si>
  <si>
    <t>PEREA CALLE, LAURA</t>
  </si>
  <si>
    <t>PEREA ORTEGA, JOSE</t>
  </si>
  <si>
    <t>PEREA PARAISO, ALVARO</t>
  </si>
  <si>
    <t>PEREA VILCHEZ, VIOLETA MARIA</t>
  </si>
  <si>
    <t>PEREDA VILELA, JAVIER</t>
  </si>
  <si>
    <t>PEREIRA ALCORTA, HELENA MARIA</t>
  </si>
  <si>
    <t>PEREIRA LLAMAZARES, DANIEL</t>
  </si>
  <si>
    <t>PEREIRA OYA, MARIA DEL CARMEN</t>
  </si>
  <si>
    <t>PEREZ ALANIZ, ERICA PAOLA</t>
  </si>
  <si>
    <t>PEREZ ALCAIDE, CECILIO</t>
  </si>
  <si>
    <t>PEREZ ALCAZAR, CELIA</t>
  </si>
  <si>
    <t>PEREZ AMADOR, MIRIAM TANIA</t>
  </si>
  <si>
    <t>PEREZ AMOR, MARIA DOLORES</t>
  </si>
  <si>
    <t>PEREZ ARCA, DIEGO</t>
  </si>
  <si>
    <t>PEREZ BELLIDO, CARMEN CRISTINA</t>
  </si>
  <si>
    <t>PEREZ BEN, MARIA BELEN</t>
  </si>
  <si>
    <t>PEREZ BENCOMO, CARLOTA</t>
  </si>
  <si>
    <t>PEREZ BLESA, DOLORES</t>
  </si>
  <si>
    <t>PEREZ BORDON, LAURA</t>
  </si>
  <si>
    <t>PEREZ BRAVO, MARIA</t>
  </si>
  <si>
    <t>PEREZ BUENO, CRISTINA</t>
  </si>
  <si>
    <t>PEREZ CALATAYUD, ALBA</t>
  </si>
  <si>
    <t>PEREZ CAMINO, CAROLINA</t>
  </si>
  <si>
    <t>PEREZ DE VILLAR PUIGCERVER, JORGE FRANCISCO</t>
  </si>
  <si>
    <t>PEREZ ESCOBAR, FRANCISCO JOSE</t>
  </si>
  <si>
    <t>PEREZ DIAZ, NOELIA</t>
  </si>
  <si>
    <t>PEREZ ESPAÑOL, SUSANA</t>
  </si>
  <si>
    <t>PEREZ FERNANDEZ, AINHOA</t>
  </si>
  <si>
    <t>PEREZ ESCRIBANO, NOELIA</t>
  </si>
  <si>
    <t>PEREZ FERNANDEZ, CONCEPCION</t>
  </si>
  <si>
    <t>PEREZ FERNANDEZ, SABELA</t>
  </si>
  <si>
    <t>PEREZ FERNANDEZ-MELLADO, HENAR</t>
  </si>
  <si>
    <t>PEREZ FLORES, NICOLAS</t>
  </si>
  <si>
    <t>PEREZ GALERA, MARIA SOLEDAD</t>
  </si>
  <si>
    <t>PEREZ GARCIA, CARLOS</t>
  </si>
  <si>
    <t>PEREZ GARCIA, JORGE</t>
  </si>
  <si>
    <t>PEREZ GARCIA, LETICIA</t>
  </si>
  <si>
    <t>PEREZ GONZALEZ, MARIA ISABEL</t>
  </si>
  <si>
    <t>PEREZ FERNANDEZ, IGNACIO</t>
  </si>
  <si>
    <t>PEREZ GONZALEZ, MARTA ESTHER</t>
  </si>
  <si>
    <t>PEREZ GUTIERREZ, LORENZO</t>
  </si>
  <si>
    <t>PEREZ HIDALGO, MARIA DOLORES</t>
  </si>
  <si>
    <t>PEREZ HERNANDEZ, JAVIER</t>
  </si>
  <si>
    <t>PEREZ JIMENEZ, MARTA</t>
  </si>
  <si>
    <t>PEREZ LINAZA, DIEGO</t>
  </si>
  <si>
    <t>PEREZ LOPEZ, ANTONIO</t>
  </si>
  <si>
    <t>PEREZ LOPEZ, IGNACIO</t>
  </si>
  <si>
    <t>PEREZ MARCOS, GABRIELA</t>
  </si>
  <si>
    <t>PEREZ MARTINEZ, ALVARO ALBERTO</t>
  </si>
  <si>
    <t>PEREZ MARTINEZ, SANDRA</t>
  </si>
  <si>
    <t>PEREZ MELCHOR, JESSICA</t>
  </si>
  <si>
    <t>PEREZ MIGUEL, DIEGO</t>
  </si>
  <si>
    <t>PEREZ IBAÑEZ, ALEJANDRO</t>
  </si>
  <si>
    <t>PEREZ MOGUER, MARIA</t>
  </si>
  <si>
    <t>PEREZ MOLINA, ALBERTO</t>
  </si>
  <si>
    <t>PEREZ MOLINA, RAFAEL</t>
  </si>
  <si>
    <t>PEREZ MOLINO, EVA</t>
  </si>
  <si>
    <t>PEREZ MOLTO, BEATRIZ</t>
  </si>
  <si>
    <t>PEREZ MONTALBAN, ENCARNACION</t>
  </si>
  <si>
    <t>PEREZ MOURIZ, MARIA JOSE</t>
  </si>
  <si>
    <t>PEREZ NAVARRO, ANA</t>
  </si>
  <si>
    <t>PEREZ NAVARRO, INMACULADA</t>
  </si>
  <si>
    <t>PEREZ ORTEGA, CRISTINA</t>
  </si>
  <si>
    <t>PEREZ PADILLA, FRANCISCO</t>
  </si>
  <si>
    <t>PEREZ PAGADOR, ANA MARIA</t>
  </si>
  <si>
    <t>PEREZ PALACIN, JUAN JESUS</t>
  </si>
  <si>
    <t>PEREZ MIÑARRO, PEDRO ALBERTO</t>
  </si>
  <si>
    <t>PEREZ PLAZA, CARLOS</t>
  </si>
  <si>
    <t>PEREZ PRIETO, BLANCA</t>
  </si>
  <si>
    <t>PEREZ QUESADA, VICTOR MANUEL</t>
  </si>
  <si>
    <t>PEREZ RANGEL, FRANCISCO JAVIER</t>
  </si>
  <si>
    <t>PEREZ REGUERO, ROBERTO</t>
  </si>
  <si>
    <t>PEREZ REYES, MANUELA</t>
  </si>
  <si>
    <t>PEREZ RIOS, ANA BELEN</t>
  </si>
  <si>
    <t>PEREZ ROCHA, FABIAN ANDRES</t>
  </si>
  <si>
    <t>PEREZ PEREIRA, EVA</t>
  </si>
  <si>
    <t>PEREZ ROLDAN, MARIA ALBA</t>
  </si>
  <si>
    <t>PEREZ SANCHEZ, JUAN</t>
  </si>
  <si>
    <t>PEREZ SANCHEZ, ZAHARA</t>
  </si>
  <si>
    <t>PEREZ SANTIAGO, RUBEN</t>
  </si>
  <si>
    <t>PEREZ SEGURA, MARIA</t>
  </si>
  <si>
    <t>PEREZ SOLER, JORGE</t>
  </si>
  <si>
    <t>PEREZ URBANO, JUAN FRANCISCO</t>
  </si>
  <si>
    <t>PEREZ VEGA, DANIEL</t>
  </si>
  <si>
    <t>PEREZ VIDAL, ESTEFANIA</t>
  </si>
  <si>
    <t>PEREZ RODRIGUEZ, MARTA AURORA</t>
  </si>
  <si>
    <t>PEREZ DE ZABALZA FREIRE, MARIA</t>
  </si>
  <si>
    <t>PEREZAGUA FERREIRO, CRISTINA</t>
  </si>
  <si>
    <t>PERIAÑEZ IZQUIERDO, CELIA</t>
  </si>
  <si>
    <t>PERIBAÑEZ SANZ, EDUARDO</t>
  </si>
  <si>
    <t>PERIÑAN MARIN, IRENE</t>
  </si>
  <si>
    <t>PERIS FERRI, NURIA</t>
  </si>
  <si>
    <t>PERIS MARTINEZ, OSCAR</t>
  </si>
  <si>
    <t>PERIS PERIS, VICENT</t>
  </si>
  <si>
    <t>PERONA SINTES, SARA</t>
  </si>
  <si>
    <t>PERTEGA ANDIA, JUAN PABLO</t>
  </si>
  <si>
    <t>PERTEGAL GARCIA, ANTONIO CAYETANO</t>
  </si>
  <si>
    <t>PESQUEIRA LOIRA, MARTA</t>
  </si>
  <si>
    <t>PESTANO MATIAS, PABLO</t>
  </si>
  <si>
    <t>PI PEÑA, JAIME ALBERTO</t>
  </si>
  <si>
    <t>PICALLO OTERO, LARA</t>
  </si>
  <si>
    <t>PICAZO URTUBIA, RAQUEL SARA</t>
  </si>
  <si>
    <t>PICOREL GUERRERO, INMACULADA DEL ROCIO</t>
  </si>
  <si>
    <t>PIEDELOBO GAÑAN, LAURA</t>
  </si>
  <si>
    <t>PIERA BORONAT, LAURA</t>
  </si>
  <si>
    <t>PIERNA GARCIA, NEREA</t>
  </si>
  <si>
    <t>PINA SUBIAS, CARLOTA</t>
  </si>
  <si>
    <t>PINAZO GUTIERREZ, JAIME</t>
  </si>
  <si>
    <t>PINDADO GONZALEZ, FERNANDO</t>
  </si>
  <si>
    <t>PINEDA CABRERA, VANESA</t>
  </si>
  <si>
    <t>PINEDO ARAUJO, JUAN JOSE DE</t>
  </si>
  <si>
    <t>PINEDO FLORES, ANGEL</t>
  </si>
  <si>
    <t>PINEL VILACOBA, CINTIA</t>
  </si>
  <si>
    <t>PINO FERNANDEZ, GLORIA</t>
  </si>
  <si>
    <t>PINO MARTINEZ, JOSUE DEL</t>
  </si>
  <si>
    <t>PINO RODRIGUEZ, NEREIDA MARIA DEL</t>
  </si>
  <si>
    <t>PINTADO GORORDO, ISABEL</t>
  </si>
  <si>
    <t>PINTOR PEREZ, Mª CARMEN</t>
  </si>
  <si>
    <t>PINZON CARRERA, JESSICA VIVIANA</t>
  </si>
  <si>
    <t>PIÑEIRO MARTINEZ, OSCAR</t>
  </si>
  <si>
    <t>PIÑEIRO RIVAS, HELENA</t>
  </si>
  <si>
    <t>PIÑEIRO SENDON, JUANA ROSA</t>
  </si>
  <si>
    <t>PIÑERA FERRER, BEATRIZ</t>
  </si>
  <si>
    <t>PIÑERO ALCOLEA, DANIEL</t>
  </si>
  <si>
    <t>PIÑERO ROBLES, ANA</t>
  </si>
  <si>
    <t>PIÑON GARCIA, FRANCISCO JAVIER</t>
  </si>
  <si>
    <t>PIQUER ROS, ROCIO</t>
  </si>
  <si>
    <t>PISTON ALINQUER, MARIA ENCARNACION</t>
  </si>
  <si>
    <t>PIZARRO BENITEZ, RAMON</t>
  </si>
  <si>
    <t>PLAGARO URIZARNA, LAURA</t>
  </si>
  <si>
    <t>PLANAS QUETGLAS, SEBASTIAN</t>
  </si>
  <si>
    <t>PLAZA BARCO, ROSA MARIA</t>
  </si>
  <si>
    <t>PLAZA BENITEZ, LUCIA</t>
  </si>
  <si>
    <t>PLAZA CACHO, JAVIER</t>
  </si>
  <si>
    <t>PLAZA FERNANDEZ, MAR</t>
  </si>
  <si>
    <t>PLAZA GARCIA, VICTOR ARTURO</t>
  </si>
  <si>
    <t>POLA VILLABONA, INES</t>
  </si>
  <si>
    <t>POLAN MORATO, MARIA DEL CARMEN</t>
  </si>
  <si>
    <t>POLO CRIADO, MARIA</t>
  </si>
  <si>
    <t>POLO OTERO, ANA</t>
  </si>
  <si>
    <t>POLO SANCHEZ, CRISTINA</t>
  </si>
  <si>
    <t>POMBO MAGARIÑOS, LORENA</t>
  </si>
  <si>
    <t>PONCE ANDALUZ, MONICA</t>
  </si>
  <si>
    <t>PONGA CASO, IGNACIO</t>
  </si>
  <si>
    <t>PONS CANDANEDO, ALBA</t>
  </si>
  <si>
    <t>PONS CORBERA, ROSANA</t>
  </si>
  <si>
    <t>PONS GARCIA, JAUME</t>
  </si>
  <si>
    <t>PONS LOPEZ, ANA</t>
  </si>
  <si>
    <t>PONS LOPEZ, MARIA ROSA</t>
  </si>
  <si>
    <t>PONS OLIVER, NOELIA</t>
  </si>
  <si>
    <t>PONS SAEZ, VIOLETA VICTORIA</t>
  </si>
  <si>
    <t>PONS VALVERDE, MARIA DEL MAR</t>
  </si>
  <si>
    <t>PORCEL ALCAINAS, ADRIAN</t>
  </si>
  <si>
    <t>PORCEL CRUZ, ALEJANDRO MANUEL</t>
  </si>
  <si>
    <t>PORCEL MAESTRE, CRISTINA</t>
  </si>
  <si>
    <t>PORQUET TERINGUER, MARIA</t>
  </si>
  <si>
    <t>PORRINO RAMIREZ, JOSE ANTONIO</t>
  </si>
  <si>
    <t>PORTES TORES, ALEJANDRA</t>
  </si>
  <si>
    <t>PORTILLO CAPELI, LARA</t>
  </si>
  <si>
    <t>PORTILLO MACHO, JORGE FEDERICO</t>
  </si>
  <si>
    <t>PORTO MONTERO, JOSE ANTONIO</t>
  </si>
  <si>
    <t>POSADA MOREIRO, TAMARA</t>
  </si>
  <si>
    <t>POUSSA ROMAN, JUAN ALBERTO</t>
  </si>
  <si>
    <t>POVEDA QUEVEDO, JOSE MARIA</t>
  </si>
  <si>
    <t>POYATOS CORDENTE, MYRIAM</t>
  </si>
  <si>
    <t>POZO HERNANDEZ, LUIS</t>
  </si>
  <si>
    <t>POZO MARTINEZ, YANIRE DEL</t>
  </si>
  <si>
    <t>PRADAS FREIRE, JUAN JAVIER</t>
  </si>
  <si>
    <t>PRADAS ROMAN, ALBERTO FERNANDO</t>
  </si>
  <si>
    <t>PRADES BOLIVAR, PATRICIA</t>
  </si>
  <si>
    <t>PRADO ALFARO, CRISTINA BERNABEA</t>
  </si>
  <si>
    <t>PRADO FERNANDEZ, JESUS</t>
  </si>
  <si>
    <t>PRADO JORGE, ROSA MARIA</t>
  </si>
  <si>
    <t>PRADOS HERRERA, JOSE CARLOS</t>
  </si>
  <si>
    <t>PRADOS MARTIN, ADRIANA MARIA</t>
  </si>
  <si>
    <t>PRADOS PRADOS, ANGELA CLAUDIA</t>
  </si>
  <si>
    <t>PRAES QUILES, SANTIAGO</t>
  </si>
  <si>
    <t>PRAT GUILLAUMET, GERARD</t>
  </si>
  <si>
    <t>PRAT TEN, JOSE MARIA</t>
  </si>
  <si>
    <t>PRATS MORRO, MARC</t>
  </si>
  <si>
    <t>PREGO MONTON, UXIO</t>
  </si>
  <si>
    <t>PRIEGO CALATRAVA, MANUEL JOSE</t>
  </si>
  <si>
    <t>PRIEGO RODRIGUEZ, ALBERTO</t>
  </si>
  <si>
    <t>PRIETO ARRANZ, MONICA</t>
  </si>
  <si>
    <t>PRIETO CAÑAS, ALVARO</t>
  </si>
  <si>
    <t>PRIETO CRESPO, ALMUDENA</t>
  </si>
  <si>
    <t>PRIETO GODOY, PAULA MARIA</t>
  </si>
  <si>
    <t>PRIETO GONZALEZ, NATALIA</t>
  </si>
  <si>
    <t>PRIETO JIMENEZ, CECILIA</t>
  </si>
  <si>
    <t>PRIETO LUCAS, GUILLERMO</t>
  </si>
  <si>
    <t>PRIETO MENDEZ, MARIA</t>
  </si>
  <si>
    <t>PRIETO PERAL, ALEJANDRO</t>
  </si>
  <si>
    <t>PRIETO RATON, MARIA JESUS</t>
  </si>
  <si>
    <t>PRIETO RODRIGUEZ, TAIDA MARIA</t>
  </si>
  <si>
    <t>PRIETO SANCHEZ, ALVARO</t>
  </si>
  <si>
    <t>PRIETO SANCHEZ, JOAQUIN</t>
  </si>
  <si>
    <t>PRIMO ROMAGUERA, MARIA</t>
  </si>
  <si>
    <t>PUCHE FERNANDEZ, MIGUEL</t>
  </si>
  <si>
    <t>PUCHE NAVARRO, ANA MARIA</t>
  </si>
  <si>
    <t>PUEBLA RUBIO, LETICIA BEATRIZ</t>
  </si>
  <si>
    <t>PUENTE ROMAY, CARLOS DE LA</t>
  </si>
  <si>
    <t>PUENTE ROMERO, MANUEL DE LA</t>
  </si>
  <si>
    <t>PUENTES SANCHEZ, MARTIN</t>
  </si>
  <si>
    <t>PUERTA PRIEGO, ANA ISABEL</t>
  </si>
  <si>
    <t>PUERTA SANABRIA, ISABEL MARIA</t>
  </si>
  <si>
    <t>PUERTA VAZQUEZ, MANUEL</t>
  </si>
  <si>
    <t>PUERTO RABAZO, LIDIA</t>
  </si>
  <si>
    <t>PUIG RUBIO, AROA</t>
  </si>
  <si>
    <t>PUJOL TORRECILLAS, MARIA LOURDES</t>
  </si>
  <si>
    <t>PULIDO MOLINA, LUCIA</t>
  </si>
  <si>
    <t>PULIDO NAVAS, MIGUEL ANGEL</t>
  </si>
  <si>
    <t>PULIDO PEREZ, ALMUDENA ANDREA</t>
  </si>
  <si>
    <t>PUMAREDA GIMENO, PAOLA</t>
  </si>
  <si>
    <t>PUNZANO MEDINA, CRISTINA</t>
  </si>
  <si>
    <t>QUEIRUGA PARADA, PABLO</t>
  </si>
  <si>
    <t>QUERALT FORNER, TAMARA</t>
  </si>
  <si>
    <t>QUERO CISNEROS, IRENE</t>
  </si>
  <si>
    <t>QUERO FERNANDEZ, JORDI CLEMENT</t>
  </si>
  <si>
    <t>QUERO MERINO, MARIA LOURDES</t>
  </si>
  <si>
    <t>QUEVEDO ALONSO, FERNANDO JOSE</t>
  </si>
  <si>
    <t>QUEVEDO VICIOSO, SERGIO</t>
  </si>
  <si>
    <t>QUIJANO ALISIYEVICH, VADZIM</t>
  </si>
  <si>
    <t>QUIJANO ALONSO, BLANCA</t>
  </si>
  <si>
    <t>QUIJANO GONZALEZ, DAVID</t>
  </si>
  <si>
    <t>QUILES MARHUENDA, CARMEN</t>
  </si>
  <si>
    <t>QUILES SOBRINO, LUIS ROBERTO</t>
  </si>
  <si>
    <t>QUILES DE LA TORRE, YAIZA</t>
  </si>
  <si>
    <t>QUINDOS MORAN, BEATRIZ</t>
  </si>
  <si>
    <t>QUINTANA CORRAL, ISABEL DEL CARMEN</t>
  </si>
  <si>
    <t>QUINTERO ECHEVERRY, LILIANA</t>
  </si>
  <si>
    <t>QUINTERO LOPEZ, NOEMIA</t>
  </si>
  <si>
    <t>QUIÑONERO ALIAGA, JORGE</t>
  </si>
  <si>
    <t>QUIROGA CARRASCO, SANDRA LUCIA</t>
  </si>
  <si>
    <t>RABANALES GONZALEZ, MARIA</t>
  </si>
  <si>
    <t>RADO BESTARD, PERE</t>
  </si>
  <si>
    <t>RAEZ MARTOS, JUAN MIGUEL</t>
  </si>
  <si>
    <t>RAGA ALCAIDE, MIGUEL</t>
  </si>
  <si>
    <t>RAGA VAZQUEZ, ALEJANDRO</t>
  </si>
  <si>
    <t>RAJOY GARCIA, ENRIQUE SANTIAGO</t>
  </si>
  <si>
    <t>RAMALLO SEGURA, INES</t>
  </si>
  <si>
    <t>RAMIL GUILLAUMES, ARIADNA</t>
  </si>
  <si>
    <t>RAMIREZ ALFARO, JOSE CARLOS</t>
  </si>
  <si>
    <t>RAMIREZ BELINCHON, ANDREA</t>
  </si>
  <si>
    <t>RAMIREZ DIAZ, JAVIER</t>
  </si>
  <si>
    <t>RAMIREZ DIAZ, SARA</t>
  </si>
  <si>
    <t>RAMIREZ ESPIGARES, MARIA ESTHER</t>
  </si>
  <si>
    <t>RAMIREZ HERRERA, EDUARDO</t>
  </si>
  <si>
    <t>RAMIREZ MARTINEZ, MARIA</t>
  </si>
  <si>
    <t>RAMIREZ MENDOZA, OLGA</t>
  </si>
  <si>
    <t>RAMIREZ MUÑOZ, CRISTINA</t>
  </si>
  <si>
    <t>RAMIREZ NADAL, COLOMA</t>
  </si>
  <si>
    <t>RAMIREZ PEÑA, ELOISA</t>
  </si>
  <si>
    <t>RAMIREZ PEREZ, FRANCISCO JAVIER</t>
  </si>
  <si>
    <t>RAMIREZ VAN OUDENHOVE, LUCAS</t>
  </si>
  <si>
    <t>RAMIREZ DE LA TORRE, MARIA</t>
  </si>
  <si>
    <t>RAMIS CRESPI, SEBASTIA</t>
  </si>
  <si>
    <t>RAMON CAÑADAS, JOSE MIGUEL</t>
  </si>
  <si>
    <t>RAMON DIEZ, LAURA</t>
  </si>
  <si>
    <t>RAMON POLO, JUAN CARLOS</t>
  </si>
  <si>
    <t>RAMON SANCHEZ, BEATRIZ ESTRELLA</t>
  </si>
  <si>
    <t>RAMON SANTIAGO, MARIA TERESA</t>
  </si>
  <si>
    <t>RAMOS BLANCO, CARLOS</t>
  </si>
  <si>
    <t>RAMOS GAVILA, JOSE MANUEL</t>
  </si>
  <si>
    <t>RAMOS JATIVA, CONCEPCION</t>
  </si>
  <si>
    <t>RAMOS LOPEZ, BEATRIZ IRENE</t>
  </si>
  <si>
    <t>RAMOS LUCAS, DAVID</t>
  </si>
  <si>
    <t>RAMOS MACHUCA, FRANCISCO JOSE</t>
  </si>
  <si>
    <t>RAMOS ORTIZ, ZENAIDA</t>
  </si>
  <si>
    <t>RAMOS SANCHEZ, MARIA EUGENIA</t>
  </si>
  <si>
    <t>RAMOS SANCHEZ, RAQUEL</t>
  </si>
  <si>
    <t>RAMOS VARGAS, EVA MARIA</t>
  </si>
  <si>
    <t>RATO DIAZ, AIDA</t>
  </si>
  <si>
    <t>RAVINA BELTRAMI, LIDIA GLORIA</t>
  </si>
  <si>
    <t>RAYA DOMENECH, IRENE</t>
  </si>
  <si>
    <t>RAYA PEREZ, RAFAEL</t>
  </si>
  <si>
    <t>RAYA ZURERA, MARIA DOLORES</t>
  </si>
  <si>
    <t>RAYO ACUÑA, NEYDI AUXILIADORA</t>
  </si>
  <si>
    <t>REBOLLAR CUÑAT, ANA</t>
  </si>
  <si>
    <t>REBOLLO PRIEGO, CRISTINA</t>
  </si>
  <si>
    <t>REBOLLO SALGADO, BORJA</t>
  </si>
  <si>
    <t>REBOLLO SIMARRO, DANIEL</t>
  </si>
  <si>
    <t>RECAREY DIEZ, RAQUEL</t>
  </si>
  <si>
    <t>RECIO MONTERO, JOSE ANGEL</t>
  </si>
  <si>
    <t>RECIO REGUERO, MARTA</t>
  </si>
  <si>
    <t>RECIO RUIZ, MARIA DEL CARMEN</t>
  </si>
  <si>
    <t>REDECILLAS COBO, MARIO</t>
  </si>
  <si>
    <t>REDONDO DIAZ, MARIA VICTORIA</t>
  </si>
  <si>
    <t>REDONDO LACAMBRA, RAQUEL</t>
  </si>
  <si>
    <t>REDONDO RODRIGUEZ, JOSE ANTONIO</t>
  </si>
  <si>
    <t>REFOLIO MARTIN, EVA</t>
  </si>
  <si>
    <t>REGLA FERRER, SARA</t>
  </si>
  <si>
    <t>REGUEIRO GOMEZ, MIGUEL</t>
  </si>
  <si>
    <t>REGUEIRO MARCOS, TANIA</t>
  </si>
  <si>
    <t>REGUERA RIEGO, ALICIA</t>
  </si>
  <si>
    <t>REGUILON LOPEZ, JUDIT</t>
  </si>
  <si>
    <t>REGULEZ FERNANDEZ, ROMINA</t>
  </si>
  <si>
    <t>REINA SORIA, CARLA</t>
  </si>
  <si>
    <t>REINARES BUJANDA, MONICA</t>
  </si>
  <si>
    <t>REINOSO COLACIO, CESAR ALBERTO</t>
  </si>
  <si>
    <t>RENAU ANDREU, MARIA DE LAS MERCEDES</t>
  </si>
  <si>
    <t>RENGIFO VIOQUE, IÑIGO</t>
  </si>
  <si>
    <t>RENZULLO MARFIL, ALFREDO</t>
  </si>
  <si>
    <t>REQUENA RIOJA, JOSE ANTONIO</t>
  </si>
  <si>
    <t>REQUENA SIMON, MIRIAM</t>
  </si>
  <si>
    <t>REVILLA GONZALEZ, CANDIDA</t>
  </si>
  <si>
    <t>REY CASTROMIL, CECILIA CHARLOTTE</t>
  </si>
  <si>
    <t>REY RIVERO, MANUEL DEL</t>
  </si>
  <si>
    <t>REY SEOANE, SABELA</t>
  </si>
  <si>
    <t>REYERO VALLEGA, VICTOR</t>
  </si>
  <si>
    <t>REYES BOTELLA, GLORIA</t>
  </si>
  <si>
    <t>REYES FERRERAS, TOMAS</t>
  </si>
  <si>
    <t>REYES GALLARDO, LIDIA</t>
  </si>
  <si>
    <t>REYES HORCAJO, SARA</t>
  </si>
  <si>
    <t>REYES OSTOS, ROSA MARIA</t>
  </si>
  <si>
    <t>REYNOLDS DOMINGUEZ, ANA MARIA</t>
  </si>
  <si>
    <t>RIAL AMADO, MARIA JOSE</t>
  </si>
  <si>
    <t>RIBERA MOLLA, VANESA</t>
  </si>
  <si>
    <t>RIBES SEMPERE, ALBERTO</t>
  </si>
  <si>
    <t>RICART BERMELL, MARIA</t>
  </si>
  <si>
    <t>RICARTE BONSON, LAURA</t>
  </si>
  <si>
    <t>RICO JIMENEZ, MARIA BEGOÑA</t>
  </si>
  <si>
    <t>RICO JIMENEZ, MARIA VIRGINIA</t>
  </si>
  <si>
    <t>RIDAURA NAVARRO, NATIVIDAD</t>
  </si>
  <si>
    <t>RIERA ABELLAN, DULCE NOMBRE DE MARIA</t>
  </si>
  <si>
    <t>RIERA ROMERO, ELISABETH</t>
  </si>
  <si>
    <t>RIESCO LADRON DE GUEVARA, MARIA DE LA ESPERANZA</t>
  </si>
  <si>
    <t>RIESGO ALVAREZ, SARA</t>
  </si>
  <si>
    <t>RIESTRA PALACIO, RUBEN</t>
  </si>
  <si>
    <t>RIGO SALVA, MIGUEL</t>
  </si>
  <si>
    <t>RINCON ARRANZ, LAURA</t>
  </si>
  <si>
    <t>RINCON EGIDO, SOFIA</t>
  </si>
  <si>
    <t>RINCON GRIÑON, DANIEL</t>
  </si>
  <si>
    <t>RIO CARRILLO, JOSE LUIS DEL</t>
  </si>
  <si>
    <t>RIO CASTRO, SERGIO DEL</t>
  </si>
  <si>
    <t>RIO GONZALEZ, YOLANDA DEL</t>
  </si>
  <si>
    <t>RIO REGUERO, ALBERTO DEL</t>
  </si>
  <si>
    <t>RIO DEL RIO, SORAYA DEL</t>
  </si>
  <si>
    <t>RIOS FORCADA, PAULA</t>
  </si>
  <si>
    <t>RIQUELME ABELLAN, MARIA JOSEFA</t>
  </si>
  <si>
    <t>RISUEÑO BULLON, LUIS</t>
  </si>
  <si>
    <t>RIVAS CID, MARIA TERESA</t>
  </si>
  <si>
    <t>RIVAS FERNANDEZ, LETICIA MERCEDES</t>
  </si>
  <si>
    <t>RIVAS JIMENEZ, MARIA ESTELA</t>
  </si>
  <si>
    <t>RIVAS JUSTICIA, ANA ISABEL</t>
  </si>
  <si>
    <t>RIVAS TORRES, MARIA</t>
  </si>
  <si>
    <t>RIVERA AMADOR, ANTONIO</t>
  </si>
  <si>
    <t>RIVERA NUÑEZ, SILVIA</t>
  </si>
  <si>
    <t>RIVERA ORTIZ, PATRICIA</t>
  </si>
  <si>
    <t>RIVERO ALONSO, BEGOÑA</t>
  </si>
  <si>
    <t>RIVERO BERMUDEZ, LARA</t>
  </si>
  <si>
    <t>RIVERO BRAVO, MARIA ISABEL DEL</t>
  </si>
  <si>
    <t>RIVERO PEÑATE, ALEJANDRO</t>
  </si>
  <si>
    <t>RIVERO RODRIGUEZ, MARIA LUCIA</t>
  </si>
  <si>
    <t>RIVILLAS GOMEZ, ANA</t>
  </si>
  <si>
    <t>RIZALDOS VALLEJO, LAURA</t>
  </si>
  <si>
    <t>RIZO AGUERA, DOLORES</t>
  </si>
  <si>
    <t>ROAS VALERA, ESTER</t>
  </si>
  <si>
    <t>ROBLES ARIAS, PAULA</t>
  </si>
  <si>
    <t>ROBLES CABRERA, ANA LUISA</t>
  </si>
  <si>
    <t>ROBLES DIEZ, SILVIA</t>
  </si>
  <si>
    <t>ROBLES FERNANDEZ, MIGUEL ANGEL</t>
  </si>
  <si>
    <t>ROBRES JUSTE, CARLOS</t>
  </si>
  <si>
    <t>ROCA PELACH, SANDRA</t>
  </si>
  <si>
    <t>ROCA POZA, ESTEBAN</t>
  </si>
  <si>
    <t>ROCAMORA HERNANDEZ, JOSE ANTONIO</t>
  </si>
  <si>
    <t>ROCES ALVAREZ, EVA</t>
  </si>
  <si>
    <t>RODES CASCALES, ANTONIO</t>
  </si>
  <si>
    <t>RODIL PEREZ, JUAN JOSE</t>
  </si>
  <si>
    <t>RODILLA GARCIA, MARIA DE LAS MERCEDES</t>
  </si>
  <si>
    <t>RODRIGO RODRIGO, BEATRIZ</t>
  </si>
  <si>
    <t>RODRIGO VAZQUEZ, RICARDO</t>
  </si>
  <si>
    <t>RODRIGUEZ ABUELO, YAIR</t>
  </si>
  <si>
    <t>RODRIGUEZ AGUADO, PEDRO JAVIER</t>
  </si>
  <si>
    <t>RODRIGUEZ AGUILAR, ISMAEL</t>
  </si>
  <si>
    <t>RODRIGUEZ ALONSO, RICARDO</t>
  </si>
  <si>
    <t>RODRIGUEZ ALVAREZ, TANIA</t>
  </si>
  <si>
    <t>RODRIGUEZ APARICIO, ANA YARE</t>
  </si>
  <si>
    <t>RODRIGUEZ ARNALDOS, JUAN JOSE</t>
  </si>
  <si>
    <t>RODRIGUEZ AROCHA, LAURA</t>
  </si>
  <si>
    <t>RODRIGUEZ BANDE, XAVIER</t>
  </si>
  <si>
    <t>RODRIGUEZ BARRETO, JUAN ENRIQUE</t>
  </si>
  <si>
    <t>RODRIGUEZ BERMEJO, MARTA LUISA</t>
  </si>
  <si>
    <t>RODRIGUEZ BLANCO, ALEJANDRA VICTORIA</t>
  </si>
  <si>
    <t>RODRIGUEZ BONILLA, SALVADOR</t>
  </si>
  <si>
    <t>RODRIGUEZ BUENO, ALBERTO ALEJANDRO</t>
  </si>
  <si>
    <t>RODRIGUEZ CABRERA, NORA</t>
  </si>
  <si>
    <t>RODRIGUEZ COLLADO, JENIFER</t>
  </si>
  <si>
    <t>RODRIGUEZ COUTO, CESAR</t>
  </si>
  <si>
    <t>RODRIGUEZ DIAZ, ALEJANDRO</t>
  </si>
  <si>
    <t>RODRIGUEZ DIAZ, NOEMI</t>
  </si>
  <si>
    <t>RODRIGUEZ FARACO, JESUS</t>
  </si>
  <si>
    <t>RODRIGUEZ FERNANDEZ, CRISTINA</t>
  </si>
  <si>
    <t>RODRIGUEZ FERNANDEZ, MANUEL</t>
  </si>
  <si>
    <t>RODRIGUEZ GAMAL, JUAN FRANCISCO</t>
  </si>
  <si>
    <t>RODRIGUEZ GARCIA, FRANCISCO JAVIER</t>
  </si>
  <si>
    <t>RODRIGUEZ GARCIA, YOLANDA</t>
  </si>
  <si>
    <t>RODRIGUEZ GARRIDO, URSULA MARIA</t>
  </si>
  <si>
    <t>RODRIGUEZ GOMEZ, MARIA MAR</t>
  </si>
  <si>
    <t>RODRIGUEZ GONZALEZ, ALBERTO</t>
  </si>
  <si>
    <t>RODRIGUEZ GONZALEZ, HECTOR</t>
  </si>
  <si>
    <t>RODRIGUEZ GONZALEZ, PAULA MARIA</t>
  </si>
  <si>
    <t>RODRIGUEZ GONZALEZ, RAQUEL</t>
  </si>
  <si>
    <t>RODRIGUEZ GÜEMES, ANA PATRICIA</t>
  </si>
  <si>
    <t>RODRIGUEZ HERNANDEZ, CRISTINA CARMEN</t>
  </si>
  <si>
    <t>RODRIGUEZ HERRERA, AGUEDA</t>
  </si>
  <si>
    <t>RODRIGUEZ HERRERA, ASUNCION</t>
  </si>
  <si>
    <t>RODRIGUEZ IGLESIAS, DAVID</t>
  </si>
  <si>
    <t>RODRIGUEZ LLANOS, JOSE MANUEL</t>
  </si>
  <si>
    <t>RODRIGUEZ LOPEZ, ANDREA</t>
  </si>
  <si>
    <t>RODRIGUEZ LOPEZ, DIANA</t>
  </si>
  <si>
    <t>RODRIGUEZ LOPEZ, LAURA</t>
  </si>
  <si>
    <t>RODRIGUEZ MALDONADO, FATIMA</t>
  </si>
  <si>
    <t>RODRIGUEZ MARTIN, ERNESTO</t>
  </si>
  <si>
    <t>RODRIGUEZ MARTIN, RAUL</t>
  </si>
  <si>
    <t>RODRIGUEZ MARTINEZ, ALBA MARINA</t>
  </si>
  <si>
    <t>RODRIGUEZ MARTINEZ, CRISTINA</t>
  </si>
  <si>
    <t>RODRIGUEZ MARTINEZ-FALERO, SERGIO</t>
  </si>
  <si>
    <t>RODRIGUEZ MATELLAN, VANESA</t>
  </si>
  <si>
    <t>RODRIGUEZ MEJIAS, MARINA</t>
  </si>
  <si>
    <t>RODRIGUEZ MOLINS, IVAN</t>
  </si>
  <si>
    <t>RODRIGUEZ MUÑOZ, NURIA SOLEDAD</t>
  </si>
  <si>
    <t>RODRIGUEZ OREJAS, SARA</t>
  </si>
  <si>
    <t>RODRIGUEZ ORTEGA, JUAN FRANCISCO</t>
  </si>
  <si>
    <t>RODRIGUEZ ORTIZ, MARIA CRISTINA</t>
  </si>
  <si>
    <t>RODRIGUEZ OTEGUI, DAVID</t>
  </si>
  <si>
    <t>RODRIGUEZ OYA, ROSA MARIA</t>
  </si>
  <si>
    <t>RODRIGUEZ PADIN, ROCIO</t>
  </si>
  <si>
    <t>RODRIGUEZ PALACIOS, CESAR</t>
  </si>
  <si>
    <t>RODRIGUEZ PANIAGUA, SARA</t>
  </si>
  <si>
    <t>RODRIGUEZ PAVON, JOSE MANUEL</t>
  </si>
  <si>
    <t>RODRIGUEZ PAYO, CRISTINA</t>
  </si>
  <si>
    <t>RODRIGUEZ PEREZ, EVA</t>
  </si>
  <si>
    <t>RODRIGUEZ PLAZA, ANTONIO CARLOS</t>
  </si>
  <si>
    <t>RODRIGUEZ RAMOS, ALBERTO</t>
  </si>
  <si>
    <t>RODRIGUEZ REDONDO, RAQUEL</t>
  </si>
  <si>
    <t>RODRIGUEZ REGUEIRA, MARIA DEL CARMEN</t>
  </si>
  <si>
    <t>RODRIGUEZ RIVERO, ANGELICA</t>
  </si>
  <si>
    <t>RODRIGUEZ RODRIGUEZ, CARINA</t>
  </si>
  <si>
    <t>RODRIGUEZ RODRIGUEZ, GABRIEL</t>
  </si>
  <si>
    <t>RODRIGUEZ RODRIGUEZ, MARIA EUGENIA</t>
  </si>
  <si>
    <t>RODRIGUEZ ROJAS, BLANCA MARIA</t>
  </si>
  <si>
    <t>RODRIGUEZ ROMAN, IRIA</t>
  </si>
  <si>
    <t>RODRIGUEZ RUIZ, ALICIA</t>
  </si>
  <si>
    <t>RODRIGUEZ RUIZ, DAVID</t>
  </si>
  <si>
    <t>RODRIGUEZ SANTOS, VERA</t>
  </si>
  <si>
    <t>RODRIGUEZ SANZ, JESUS</t>
  </si>
  <si>
    <t>RODRIGUEZ SANZ, MARIA CRISTINA</t>
  </si>
  <si>
    <t>RODRIGUEZ SILVA, PABLO ALEJANDRO</t>
  </si>
  <si>
    <t>RODRIGUEZ TABLADO, LUIS ANGEL</t>
  </si>
  <si>
    <t>RODRIGUEZ VAZQUEZ, DAVID</t>
  </si>
  <si>
    <t>RODRIGUEZ VIDUIEIRA, LAURA</t>
  </si>
  <si>
    <t>RODRIGUEZ-VIGIL MUÑIZ, CLARA</t>
  </si>
  <si>
    <t>ROJAS GIRONA, LAURA</t>
  </si>
  <si>
    <t>ROJAS HERNANDEZ, CLAUDIA</t>
  </si>
  <si>
    <t>ROJAS LOPEZ, MARIA DE LA PAZ</t>
  </si>
  <si>
    <t>ROJAS TRONCOSO, INMACULADA MARIA</t>
  </si>
  <si>
    <t>ROJO AGUSTI, RAQUEL</t>
  </si>
  <si>
    <t>ROJO SANTOS, LUCIA</t>
  </si>
  <si>
    <t>ROLDAN MUÑOZ, CARMEN</t>
  </si>
  <si>
    <t>ROLLAN REDONDO, LETICIA</t>
  </si>
  <si>
    <t>ROMAN NEVADO, MARIA ISABEL</t>
  </si>
  <si>
    <t>ROMAN POLO, CARLOS</t>
  </si>
  <si>
    <t>ROMAN SANCHEZ, ANA MARIA</t>
  </si>
  <si>
    <t>ROMERA MARTINEZ, DANIEL</t>
  </si>
  <si>
    <t>ROMERALES LAMATA, CORAL GABRIELA</t>
  </si>
  <si>
    <t>ROMERO ARANDA, EMMA</t>
  </si>
  <si>
    <t>ROMERO COMINO, VICTOR</t>
  </si>
  <si>
    <t>ROMERO CUADRADO, LUIS MANUEL</t>
  </si>
  <si>
    <t>ROMERO ESCOBAR, NOELIA DE LA CINTA</t>
  </si>
  <si>
    <t>ROMERO FERNANDEZ, RAQUEL</t>
  </si>
  <si>
    <t>ROMERO GOMEZ, AMALIA</t>
  </si>
  <si>
    <t>ROMERO GONZALEZ, ANTONIO</t>
  </si>
  <si>
    <t>ROMERO IBAÑEZ, IVAN</t>
  </si>
  <si>
    <t>ROMERO JIMENEZ, VICTORIA</t>
  </si>
  <si>
    <t>ROMERO LARA, ELISA</t>
  </si>
  <si>
    <t>ROMERO LOPEZ, SERAFIN</t>
  </si>
  <si>
    <t>ROMERO MALDONADO, ANA MARIA</t>
  </si>
  <si>
    <t>ROMERO MARTIN, LORENA</t>
  </si>
  <si>
    <t>ROMERO ORTIZ, NOELIA</t>
  </si>
  <si>
    <t>ROMERO QUINTANA, ANGELA</t>
  </si>
  <si>
    <t>ROMERO ROMERO, RADEXY</t>
  </si>
  <si>
    <t>ROMERO SOBRIDO, CRISTINA</t>
  </si>
  <si>
    <t>ROMERO TOSCANO, CRISTINA</t>
  </si>
  <si>
    <t>ROMERO VILLARIN, PAULA</t>
  </si>
  <si>
    <t>ROQUET SOPENA, BEATRIU</t>
  </si>
  <si>
    <t>ROS ALFARO, JOSE</t>
  </si>
  <si>
    <t>ROS OLIVER, MARIA LUISA</t>
  </si>
  <si>
    <t>ROS OLMOS, FRANCISCO DANIEL</t>
  </si>
  <si>
    <t>ROS TORRECILLAS, RAQUEL MARIA</t>
  </si>
  <si>
    <t>ROSA JIMENEZ, FRANCISCO JAVIER DE LA</t>
  </si>
  <si>
    <t>ROSALES CEJA, ANGELICA</t>
  </si>
  <si>
    <t>ROSALES EXPOSITO, NURIA</t>
  </si>
  <si>
    <t>ROSALES HUERTES, LAURA</t>
  </si>
  <si>
    <t>ROSAS GARCIA, SONIA</t>
  </si>
  <si>
    <t>ROSELLO ATANET, PABLO ADRIAN</t>
  </si>
  <si>
    <t>ROSERA BOLDO, CECILIA MARIA</t>
  </si>
  <si>
    <t>ROSTOLL FUENTES, CRISTINA</t>
  </si>
  <si>
    <t>ROSTOLL VARGAS, INMACULADA</t>
  </si>
  <si>
    <t>ROURES GOMEZ, NOELIA</t>
  </si>
  <si>
    <t>ROYO AROCA, CRISTINA</t>
  </si>
  <si>
    <t>ROZALEN ORTIZ, RAFAEL</t>
  </si>
  <si>
    <t>RUA CASAS, LORENA</t>
  </si>
  <si>
    <t>RUBIO AGUILAR, MARIA DEL MAR</t>
  </si>
  <si>
    <t>RUBIO COBO, ALBA</t>
  </si>
  <si>
    <t>RUBIO FERNANDEZ, ALEJANDRA</t>
  </si>
  <si>
    <t>RUBIO FIDEL, ANGEL</t>
  </si>
  <si>
    <t>RUBIO HERRERA, MARTA</t>
  </si>
  <si>
    <t>RUBIO LUZON, MONICA ISABEL</t>
  </si>
  <si>
    <t>RUBIO MARCOS, ELENA</t>
  </si>
  <si>
    <t>RUBIO MARCOS, IRENE</t>
  </si>
  <si>
    <t>RUBIO ORTIZ, ANA IRIS</t>
  </si>
  <si>
    <t>RUBIO ORTIZ, MIGUEL ANGEL</t>
  </si>
  <si>
    <t>RUBIO PEREZ, JOSE</t>
  </si>
  <si>
    <t>RUBIO SALAS, ESTEFANIA</t>
  </si>
  <si>
    <t>RUBIO VILLARRUBIA, DANIEL</t>
  </si>
  <si>
    <t>RUDA GARCIA, MANUEL</t>
  </si>
  <si>
    <t>RUEDA HOLGADO, VANESA</t>
  </si>
  <si>
    <t>RUIPEREZ LEGUINA, LORENA</t>
  </si>
  <si>
    <t>RUIZ ALFEREZ, M. FUENSANTA</t>
  </si>
  <si>
    <t>RUIZ ALONSO, MARTA</t>
  </si>
  <si>
    <t>RUIZ ARROYO, JAVIER FRANCISCO</t>
  </si>
  <si>
    <t>RUIZ BALLESTA, SANDRA</t>
  </si>
  <si>
    <t>RUIZ CABAÑAS, MARIA BELEN</t>
  </si>
  <si>
    <t>RUIZ CALVO, NOELIA</t>
  </si>
  <si>
    <t>RUIZ CASTAÑO, JOSE MANUEL</t>
  </si>
  <si>
    <t>RUIZ CHACON, ALBERTO</t>
  </si>
  <si>
    <t>RUIZ COBO, MARIA LOURDES</t>
  </si>
  <si>
    <t>RUIZ DIAZ, BRUNO</t>
  </si>
  <si>
    <t>RUIZ FERNANDEZ, PILAR</t>
  </si>
  <si>
    <t>RUIZ FIERRO, ANGELA</t>
  </si>
  <si>
    <t>RUIZ GARCIA, MIGUEL ANGEL</t>
  </si>
  <si>
    <t>RUIZ GONZALEZ, BEATRIZ</t>
  </si>
  <si>
    <t>RUIZ HERAS, ANABEL</t>
  </si>
  <si>
    <t>RUIZ IBAÑEZ, DIEGO</t>
  </si>
  <si>
    <t>RUIZ JIMENEZ, RAQUEL</t>
  </si>
  <si>
    <t>RUIZ LLAMAS, MARIA</t>
  </si>
  <si>
    <t>RUIZ LLORCA, ISABEL</t>
  </si>
  <si>
    <t>RUIZ LOPEZ, AINOA</t>
  </si>
  <si>
    <t>RUIZ LOPEZ, LETICIA LUCIA</t>
  </si>
  <si>
    <t>RUIZ LOPEZ, NEFTALI</t>
  </si>
  <si>
    <t>RUIZ MARTINEZ, JAVIER</t>
  </si>
  <si>
    <t>RUIZ OJEDA, DOMINGO JESUS</t>
  </si>
  <si>
    <t>RUIZ OLIVARES, AZAHARA</t>
  </si>
  <si>
    <t>RUIZ PARADA, ELIZABETH</t>
  </si>
  <si>
    <t>RUIZ PEREZ, MIGUEL ANGEL</t>
  </si>
  <si>
    <t>RUIZ RODRIGUEZ, ELIO ANTONIO</t>
  </si>
  <si>
    <t>RUIZ ROLDAN, GONZALO</t>
  </si>
  <si>
    <t>RUIZ ROLDAN, VICTOR JOSE</t>
  </si>
  <si>
    <t>RUIZ SABINA, ESTEFANIA</t>
  </si>
  <si>
    <t>RUIZ SALA, RAQUEL</t>
  </si>
  <si>
    <t>RUIZ SANCHEZ, JOSE FRANCISCO</t>
  </si>
  <si>
    <t>RUIZ SICILIA, FRANCISCO JAVIER</t>
  </si>
  <si>
    <t>RUIZ TUR, ANA</t>
  </si>
  <si>
    <t>RUIZ ZARRAGA, IKER</t>
  </si>
  <si>
    <t>RUIZ DE LA FUENTE SERRANO, LUIS JAVIER</t>
  </si>
  <si>
    <t>RUIZ RUANO RUIZ RUANO, JOSE ANTONIO</t>
  </si>
  <si>
    <t>RUZ SALCES, ANGEL</t>
  </si>
  <si>
    <t>SAAVEDRA GARCIA, CRISTINA</t>
  </si>
  <si>
    <t>SABARIZ PEREZ, SIMON</t>
  </si>
  <si>
    <t>SABATE SALAZAR, GUILLERMO</t>
  </si>
  <si>
    <t>SABATER MELIA, RAQUEL</t>
  </si>
  <si>
    <t>SABIO PANIAGUA, SONIA</t>
  </si>
  <si>
    <t>SABORIDO BLANCO, AMALIA</t>
  </si>
  <si>
    <t>SACRISTAN PINEÑO, VICTOR</t>
  </si>
  <si>
    <t>SADDIKI CHAMI, WAFAA</t>
  </si>
  <si>
    <t>SAENZ ARMAS, VERONICA</t>
  </si>
  <si>
    <t>SAENZ MARTINEZ, ELENA</t>
  </si>
  <si>
    <t>SAENZ DE ORMIJANA RICO, ELENA</t>
  </si>
  <si>
    <t>SAEZ MARTINEZ, CRISTIAN</t>
  </si>
  <si>
    <t>SAEZ MARTINEZ, IRINA</t>
  </si>
  <si>
    <t>SAEZ PEREZ, ROCIO</t>
  </si>
  <si>
    <t>SAEZ ROJO, CARLOS ALBERTO</t>
  </si>
  <si>
    <t>SAEZ SAIZ, MARIA</t>
  </si>
  <si>
    <t>SAGREDO TAMAYO, ELENA</t>
  </si>
  <si>
    <t>SAHAGUN MARTINEZ, SERGIO</t>
  </si>
  <si>
    <t>SAINZ RUCABADO, JAVIER</t>
  </si>
  <si>
    <t>SAINZ SAINZ, MARIA DEL CARMEN RAQUEL</t>
  </si>
  <si>
    <t>SAIZ HERRERA, REBECA</t>
  </si>
  <si>
    <t>SALA MONTBLANCH, GUILLEM</t>
  </si>
  <si>
    <t>SALA RECHE, JAVIER</t>
  </si>
  <si>
    <t>SALA TAJADURA, RAQUEL</t>
  </si>
  <si>
    <t>SALAMANCA LOPEZ, FRANCISCO JOSE</t>
  </si>
  <si>
    <t>SALAS CORONADO, JUAN LUIS</t>
  </si>
  <si>
    <t>SALAS MENDEZ, MARTA</t>
  </si>
  <si>
    <t>SALAS ORTEGA, MARIA JOSE</t>
  </si>
  <si>
    <t>SALAS PONCE, SORAYA</t>
  </si>
  <si>
    <t>SALAZAR CUBEROS, ANA</t>
  </si>
  <si>
    <t>SALINERO BECERRO, NURIA</t>
  </si>
  <si>
    <t>SALMERON CALLEJA, ALICIA</t>
  </si>
  <si>
    <t>SALMERON NAVAS, BELEN</t>
  </si>
  <si>
    <t>SAMANIEGO HORTAL, ESTEFANIA</t>
  </si>
  <si>
    <t>SAMBEAT SASTRE, NURIA</t>
  </si>
  <si>
    <t>SAMPAYO SORELL, MARIA LUISA</t>
  </si>
  <si>
    <t>SAMPER BALLESTER, FRANCISCO JAVIER</t>
  </si>
  <si>
    <t>SAN ANDRES CUÑAT, JOSE</t>
  </si>
  <si>
    <t>SAN GIL MONTOYA, REBECA</t>
  </si>
  <si>
    <t>SAN JOSE MARTIN, MARCOS</t>
  </si>
  <si>
    <t>SAN JOSE PEREIRA, JOSE IGNACIO</t>
  </si>
  <si>
    <t>SAN JUAN MARTIN, KARLA</t>
  </si>
  <si>
    <t>SAN MARTIN HERRERO, MARIA JESUS</t>
  </si>
  <si>
    <t>SANCHEZ APARICIO, YOLANDA</t>
  </si>
  <si>
    <t>SANCHEZ ARGÜELLES, ALBERTO</t>
  </si>
  <si>
    <t>SANCHEZ BALIBREA, JOSE ANTONIO</t>
  </si>
  <si>
    <t>SANCHEZ BENITEZ, SERGIO MANUEL</t>
  </si>
  <si>
    <t>SANCHEZ BLANCO, ELVIRA</t>
  </si>
  <si>
    <t>SANCHEZ BOADA, ELISENDA</t>
  </si>
  <si>
    <t>SANCHEZ BOADA, VICTOR</t>
  </si>
  <si>
    <t>SANCHEZ CACERES, CECILIA</t>
  </si>
  <si>
    <t>SANCHEZ CALLES, CRISTINA</t>
  </si>
  <si>
    <t>SANCHEZ CAMPOS, DAVID</t>
  </si>
  <si>
    <t>SANCHEZ CANOVAS, ALBA</t>
  </si>
  <si>
    <t>SANCHEZ CARRASQUILLA, PALOMA</t>
  </si>
  <si>
    <t>SANCHEZ CASTILLA, LAURA</t>
  </si>
  <si>
    <t>SANCHEZ CASTILLO, MARIA</t>
  </si>
  <si>
    <t>SANCHEZ CEBRIAN, ALVARO</t>
  </si>
  <si>
    <t>SANCHEZ CERRUDO, FRANCISCO JAVIER</t>
  </si>
  <si>
    <t>SANCHEZ CORZO, IRENE</t>
  </si>
  <si>
    <t>SANCHEZ COUSO, DIEGO</t>
  </si>
  <si>
    <t>SANCHEZ CUERDA, NICOLAS</t>
  </si>
  <si>
    <t>SANCHEZ CUTILLAS, MIGUEL ANGEL</t>
  </si>
  <si>
    <t>SANCHEZ DA GLORIA, BEATRIZ</t>
  </si>
  <si>
    <t>SANCHEZ DOMENECH, GERMAN</t>
  </si>
  <si>
    <t>SANCHEZ FEREZ, ANGEL</t>
  </si>
  <si>
    <t>SANCHEZ FERNANDEZ, CANDIDO</t>
  </si>
  <si>
    <t>SANCHEZ FERNANDEZ, SERGIO</t>
  </si>
  <si>
    <t>SANCHEZ GALINDO, PATRICIA</t>
  </si>
  <si>
    <t>SANCHEZ GALISTEO, SARA</t>
  </si>
  <si>
    <t>SANCHEZ GALLEGO, ROBERTO</t>
  </si>
  <si>
    <t>SANCHEZ GARCIA, NOELIA</t>
  </si>
  <si>
    <t>SANCHEZ GARCIA, TAMARA</t>
  </si>
  <si>
    <t>SANCHEZ GIMENEZ, MARIA TERESA</t>
  </si>
  <si>
    <t>SANCHEZ GOMEZ, LORENA</t>
  </si>
  <si>
    <t>SANCHEZ GONZALEZ, CRISTINA</t>
  </si>
  <si>
    <t>SANCHEZ GUTIERREZ, ADORACION DE COVADONGA</t>
  </si>
  <si>
    <t>SANCHEZ HERNANDEZ, JESUS MANUEL</t>
  </si>
  <si>
    <t>SANCHEZ HERRERA, NATALIA</t>
  </si>
  <si>
    <t>SANCHEZ HURTADO, MARIA SILVIA</t>
  </si>
  <si>
    <t>SANCHEZ JUAREZ, MARIA</t>
  </si>
  <si>
    <t>SANCHEZ JUSTE, ALEJANDRO</t>
  </si>
  <si>
    <t>SANCHEZ LARA, ILDEFONSO</t>
  </si>
  <si>
    <t>SANCHEZ LEONSEGUI, RAFAEL</t>
  </si>
  <si>
    <t>SANCHEZ LOPEZ, DIEGO</t>
  </si>
  <si>
    <t>SANCHEZ LOPEZ, MARIO</t>
  </si>
  <si>
    <t>SANCHEZ LOPEZ, MIRIAM</t>
  </si>
  <si>
    <t>SANCHEZ LOPEZ, OLALLA</t>
  </si>
  <si>
    <t>SANCHEZ LOPEZ, SANDRA</t>
  </si>
  <si>
    <t>SANCHEZ MAMBRILLA, JESUS IGNACIO</t>
  </si>
  <si>
    <t>SANCHEZ MARCOS, ELENA</t>
  </si>
  <si>
    <t>SANCHEZ MARIN, VICTOR</t>
  </si>
  <si>
    <t>SANCHEZ MAROTO, ARANCHA</t>
  </si>
  <si>
    <t>SANCHEZ MARQUEZ, MARTA</t>
  </si>
  <si>
    <t>SANCHEZ MARTIN, ALEJANDRO</t>
  </si>
  <si>
    <t>SANCHEZ MARTIN, FRANSCISCO JAVIER</t>
  </si>
  <si>
    <t>SANCHEZ MARTIN, JOSE IGNACIO</t>
  </si>
  <si>
    <t>SANCHEZ MARTINEZ, LUIS MARIA</t>
  </si>
  <si>
    <t>SANCHEZ MARTINEZ, PAULA</t>
  </si>
  <si>
    <t>SANCHEZ MASA, CARLOS</t>
  </si>
  <si>
    <t>SANCHEZ MEDRANDA, SUSANA MAGDALENA</t>
  </si>
  <si>
    <t>SANCHEZ MELCON, DIEGO</t>
  </si>
  <si>
    <t>SANCHEZ MERA, LETICIA</t>
  </si>
  <si>
    <t>SANCHEZ MOLINA, PATRICIA</t>
  </si>
  <si>
    <t>SANCHEZ MONTILLA, JENNIFER</t>
  </si>
  <si>
    <t>SANCHEZ MONTISI, JULIA PATRICIA</t>
  </si>
  <si>
    <t>SANCHEZ MONTSERRAT, SONIA ESTHER</t>
  </si>
  <si>
    <t>SANCHEZ MORALES, MANUEL</t>
  </si>
  <si>
    <t>SANCHEZ MORENO, DAVID</t>
  </si>
  <si>
    <t>SANCHEZ MORILLO, BEATRIZ</t>
  </si>
  <si>
    <t>SANCHEZ MOZOS, YOLANDA</t>
  </si>
  <si>
    <t>SANCHEZ MUÑOZ, ACISCLO</t>
  </si>
  <si>
    <t>SANCHEZ NAVARRO, ALEJANDRA</t>
  </si>
  <si>
    <t>SANCHEZ NAVARRO, ANTONIO JESUS</t>
  </si>
  <si>
    <t>SANCHEZ NUÑEZ, MARTA</t>
  </si>
  <si>
    <t>SANCHEZ ORTIZ, JULIO ALBERTO</t>
  </si>
  <si>
    <t>SANCHEZ OTOBALEA, IRIS</t>
  </si>
  <si>
    <t>SANCHEZ PALMA, ALVARO CARLOS</t>
  </si>
  <si>
    <t>SANCHEZ PARRA, JOSE MIGUEL</t>
  </si>
  <si>
    <t>SANCHEZ PEDRERO, ADRIAN</t>
  </si>
  <si>
    <t>SANCHEZ PEREZ, LORENA</t>
  </si>
  <si>
    <t>SANCHEZ PIÑA, ELENA</t>
  </si>
  <si>
    <t>SANCHEZ PLIEGO, MARIA</t>
  </si>
  <si>
    <t>SANCHEZ PONTE, KELLY DIANA</t>
  </si>
  <si>
    <t>SANCHEZ PUGA, ROSA</t>
  </si>
  <si>
    <t>SANCHEZ QUIROS, FERNANDO</t>
  </si>
  <si>
    <t>SANCHEZ REAL, JAVIER</t>
  </si>
  <si>
    <t>SANCHEZ REINA, RAQUEL</t>
  </si>
  <si>
    <t>SANCHEZ RODRIGUEZ, LAURA</t>
  </si>
  <si>
    <t>SANCHEZ RODRIGUEZ, MARIA PAZ</t>
  </si>
  <si>
    <t>SANCHEZ RODRIGUEZ, PALOMA</t>
  </si>
  <si>
    <t>SANCHEZ RODRIGUEZ, SARA</t>
  </si>
  <si>
    <t>SANCHEZ RODRIGUEZ, SOFIA</t>
  </si>
  <si>
    <t>SANCHEZ RUIZ, CARLOS</t>
  </si>
  <si>
    <t>SANCHEZ RUIZ, CAROLINA</t>
  </si>
  <si>
    <t>SANCHEZ RUIZ, JULIO</t>
  </si>
  <si>
    <t>SANCHEZ SABORIDO, ADRIAN</t>
  </si>
  <si>
    <t>SANCHEZ SAN JOSE, JOSE RAMON</t>
  </si>
  <si>
    <t>SANCHEZ SANCHEZ, ALVARO</t>
  </si>
  <si>
    <t>SANCHEZ SANCHEZ, CRISTINA</t>
  </si>
  <si>
    <t>SANCHEZ SANCHEZ, GEMA</t>
  </si>
  <si>
    <t>SANCHEZ SANCHEZ, MARIA ELENA</t>
  </si>
  <si>
    <t>SANCHEZ SERNA, CRISTINA</t>
  </si>
  <si>
    <t>SANCHEZ SERVAN, PATRICIA</t>
  </si>
  <si>
    <t>SANCHEZ SIMON, ROCIO</t>
  </si>
  <si>
    <t>SANCHEZ SOLER, MARIA</t>
  </si>
  <si>
    <t>SANCHEZ VALDES, PEDRO FRANCISCO</t>
  </si>
  <si>
    <t>SANCHEZ VERDU, FELIPE</t>
  </si>
  <si>
    <t>SANCHEZ VERDUGO, ESTEBAN</t>
  </si>
  <si>
    <t>SÄNCHEZ GUERRA, CRISTINA</t>
  </si>
  <si>
    <t>SANCHEZ AGUILERA CARRASCOSA, MIGUEL ANGEL</t>
  </si>
  <si>
    <t>SANCHEZ BEATO ANDRADE, ANTONIO</t>
  </si>
  <si>
    <t>SANCHEZ DE ALVA, PATRICIA</t>
  </si>
  <si>
    <t>SANCHEZ DE LA RODA GALVEZ, ANA</t>
  </si>
  <si>
    <t>SANCHEZ DE LA ROSA MARTIN, MARGARITA</t>
  </si>
  <si>
    <t>SANCHEZ DE PUERTA LAGUNA, ANA MARIA</t>
  </si>
  <si>
    <t>SANCHEZ VIZCAINO VALDES, IGNACIO</t>
  </si>
  <si>
    <t>SANCHEZ-MANTERO HIDALGO, MARTA</t>
  </si>
  <si>
    <t>SANCHEZ-TORIL MONTERO, CRISTINA</t>
  </si>
  <si>
    <t>SANCHEZ-VILLACAÑAS VEGAS, MARIA</t>
  </si>
  <si>
    <t>SANCHIS CASTELLA, XAVIER</t>
  </si>
  <si>
    <t>SANCHIS COLAS, LUCIA</t>
  </si>
  <si>
    <t>SANCHIS MORATO, MARIA</t>
  </si>
  <si>
    <t>SANCHIS NAVARRO, VICTOR</t>
  </si>
  <si>
    <t>SANCHIZ MOLINES, TANIA</t>
  </si>
  <si>
    <t>SANDOVAL QUISPE, LIZETH BELEN</t>
  </si>
  <si>
    <t>SANDOVAL VAZQUEZ, ANA ISABEL</t>
  </si>
  <si>
    <t>SANFELIU GONZALEZ, CRISTINA</t>
  </si>
  <si>
    <t>SANJUAN GONZALEZ, RAQUEL</t>
  </si>
  <si>
    <t>SANJURJO ALVAREZ, PEDRO</t>
  </si>
  <si>
    <t>SANS MONTAL, TERESA</t>
  </si>
  <si>
    <t>SANSO GARI, CATERINA NEUS</t>
  </si>
  <si>
    <t>SANTAFE BLECUA, ALMUDENA</t>
  </si>
  <si>
    <t>SANTAMARIA LAZARO, MARIA JOSE</t>
  </si>
  <si>
    <t>SANTAMARTA SALGADO, MARIA</t>
  </si>
  <si>
    <t>SANTANA CASTELLANO, NURIA</t>
  </si>
  <si>
    <t>SANTANDREU NICOLAU, MARIA</t>
  </si>
  <si>
    <t>SANTARRUFINA GOMEZ, ROSA MARIA</t>
  </si>
  <si>
    <t>SANTAS LOPEZ, MARTA</t>
  </si>
  <si>
    <t>SANTIAGO GONZALEZ, MAR</t>
  </si>
  <si>
    <t>SANTIAGO ORGAZ, JORGE</t>
  </si>
  <si>
    <t>SANTISTEBAN MARTINEZ, MAGDALENA</t>
  </si>
  <si>
    <t>SANTOS ALAMILLOS, SARA</t>
  </si>
  <si>
    <t>SANTOS GARCIA, ELENA</t>
  </si>
  <si>
    <t>SANTOS GULIAS, PABLO</t>
  </si>
  <si>
    <t>SANTOS MORALES, CESAR</t>
  </si>
  <si>
    <t>SANTOS MUÑOZ, NOELIA</t>
  </si>
  <si>
    <t>SANTOS NEGREIRA, XESUS</t>
  </si>
  <si>
    <t>SANTOS SANCHEZ, BEATRIZ</t>
  </si>
  <si>
    <t>SANTOS SANTANA, DIANA</t>
  </si>
  <si>
    <t>SANZ ALVAREZ, BEATRIZ</t>
  </si>
  <si>
    <t>SANZ ESCOBAR, MARTA</t>
  </si>
  <si>
    <t>SANZ FERNANDEZ, MIRIAM</t>
  </si>
  <si>
    <t>SANZ GARCIA, CRISTINA</t>
  </si>
  <si>
    <t>SANZ GUILLEN, JAIME</t>
  </si>
  <si>
    <t>SANZ LOBATO, ANGELA</t>
  </si>
  <si>
    <t>SANZ MARTINEZ, YAIZA</t>
  </si>
  <si>
    <t>SANZ PINO, SAMUEL</t>
  </si>
  <si>
    <t>SANZ POZO, EDUARDO</t>
  </si>
  <si>
    <t>SANZ RANZ, VERONICA</t>
  </si>
  <si>
    <t>SANZ REDONDO, IRENE</t>
  </si>
  <si>
    <t>SANZ RUZICKA, PEDRO</t>
  </si>
  <si>
    <t>SANZ SANZ, PAULA</t>
  </si>
  <si>
    <t>SANZ SERRA, MARIA TERESA</t>
  </si>
  <si>
    <t>SANZ TRIANA, PAULA</t>
  </si>
  <si>
    <t>SANZ DE LA FUENTE, FRANCISCA MARIA</t>
  </si>
  <si>
    <t>SAPENA PONT, PABLO</t>
  </si>
  <si>
    <t>SARDA MIRAGAYA, JULIAN</t>
  </si>
  <si>
    <t>SARDON HIDALGO, CARLOS</t>
  </si>
  <si>
    <t>SAUQUE SALA, LAURA</t>
  </si>
  <si>
    <t>SAURA JIMENEZ, ESPERANZA</t>
  </si>
  <si>
    <t>SAURA MARTINEZ, DIEGO</t>
  </si>
  <si>
    <t>SAUSAN MOLINER, ELENA</t>
  </si>
  <si>
    <t>SAVALL SORIA, ANTONIO</t>
  </si>
  <si>
    <t>SCANTAMBURLO SANFIEL, LAURA</t>
  </si>
  <si>
    <t>SEBASTIAN VILLARIÑOS, ANTONIO</t>
  </si>
  <si>
    <t>SEGARRA PEREZ, JOSEP</t>
  </si>
  <si>
    <t>SEGOVIA MORATALLA, EVA</t>
  </si>
  <si>
    <t>SEGOVIA ROMO, GEMA</t>
  </si>
  <si>
    <t>SEGOVIANO SANTOS, JUAN</t>
  </si>
  <si>
    <t>SEGURA MARTINEZ, MARIA DEL CARMEN</t>
  </si>
  <si>
    <t>SEGURA DEL PINO, JULIA</t>
  </si>
  <si>
    <t>SEIJAS NAYA, MARTA</t>
  </si>
  <si>
    <t>SEIJAS YAÑEZ, ANA MARIA</t>
  </si>
  <si>
    <t>SEISDEDOS CARRASCAL, ALVARO</t>
  </si>
  <si>
    <t>SELLES ALVADO, CLARA ELISA</t>
  </si>
  <si>
    <t>SENENT SANCHEZ, LLUIS</t>
  </si>
  <si>
    <t>SEOANE FERNANDEZ, JULIAN</t>
  </si>
  <si>
    <t>SERHIR CURBELO, PABLO</t>
  </si>
  <si>
    <t>SERNA DELGADO, SILVIA</t>
  </si>
  <si>
    <t>SERRANO ADRADOS, CARMEN BEATRIZ</t>
  </si>
  <si>
    <t>SERRANO CAMACHO, ANTONIO</t>
  </si>
  <si>
    <t>SERRANO CAMBERO, LEOPOLDO</t>
  </si>
  <si>
    <t>SERRANO COBOS, ALEJANDRO</t>
  </si>
  <si>
    <t>SERRANO LANZAROTE, MARGARITA ASTRID</t>
  </si>
  <si>
    <t>SERRANO LLORET, RUBEN</t>
  </si>
  <si>
    <t>SERVERA BARBER, LLUIS</t>
  </si>
  <si>
    <t>SEUVA FERRE, IGNASI</t>
  </si>
  <si>
    <t>SEVERO GARRIDO, MARIA LARA</t>
  </si>
  <si>
    <t>SEVILLA ORTEGO, ELENA</t>
  </si>
  <si>
    <t>SEVILLA ZAMORA, CORAL MARIA</t>
  </si>
  <si>
    <t>SEVILLANO DE LOS RIOS, ALBERTO</t>
  </si>
  <si>
    <t>SIERRA CASTAÑON, CRISTINA</t>
  </si>
  <si>
    <t>SIERRA GRAU, EVA</t>
  </si>
  <si>
    <t>SIERRA PALACIOS, RUBEN</t>
  </si>
  <si>
    <t>SIESTO HERNANDEZ, MANUEL JAVIER</t>
  </si>
  <si>
    <t>SILIO DIAZ, MARTA</t>
  </si>
  <si>
    <t>SILVERA SENRA, PILAR</t>
  </si>
  <si>
    <t>SIMOES SILVA, AMARO</t>
  </si>
  <si>
    <t>SIMON LAZARO, PABLO</t>
  </si>
  <si>
    <t>SIMON PERRINO, ALVARO</t>
  </si>
  <si>
    <t>SIMON VIVES, GERMAN</t>
  </si>
  <si>
    <t>SIRERA PASTOR, JOSE JORGE</t>
  </si>
  <si>
    <t>SIRGO GONZALEZ, ROCIO</t>
  </si>
  <si>
    <t>SOAGE VIDAL, JESUS MANUEL</t>
  </si>
  <si>
    <t>SOBREVIELA SOLAN, SANDRA</t>
  </si>
  <si>
    <t>SOBRINO GONZALEZ, SUSANA</t>
  </si>
  <si>
    <t>SOBRINO MARRADES, SERGIO</t>
  </si>
  <si>
    <t>SOBRINO RODRIGUEZ, NATALIA</t>
  </si>
  <si>
    <t>SOBRON LOPEZ, ALVARO</t>
  </si>
  <si>
    <t>SOLA MARTINEZ, ANTONIO MIGUEL</t>
  </si>
  <si>
    <t>SOLA RAMON, OMAR</t>
  </si>
  <si>
    <t>SOLANO DE CASTRO, SILVIA</t>
  </si>
  <si>
    <t>SOLDEVILA MARTINEZ, NURIA</t>
  </si>
  <si>
    <t>SOLE MAGRE, BERTA</t>
  </si>
  <si>
    <t>SOLER ALCARRIA, GEMA</t>
  </si>
  <si>
    <t>SOLER ORTS, LIDIA</t>
  </si>
  <si>
    <t>SOLER SUAREZ, JESICA MARIA</t>
  </si>
  <si>
    <t>SOLETO PALOMO, MARIA ELENA</t>
  </si>
  <si>
    <t>SOLIS CEBALLOS, MARTA</t>
  </si>
  <si>
    <t>SOLLA REY, ANDREA</t>
  </si>
  <si>
    <t>SORIA LANGARITA, MARTA</t>
  </si>
  <si>
    <t>SORIA VICIANA, LOURDES</t>
  </si>
  <si>
    <t>SORIANO CLARAMUNT, MARIA DEL CARMEN</t>
  </si>
  <si>
    <t>SORIANO GALINDO, PEDRO</t>
  </si>
  <si>
    <t>SORIANO TUDELA, CELIA</t>
  </si>
  <si>
    <t>SORIANO DE LA CRUZ, JOSE JAVIER</t>
  </si>
  <si>
    <t>SORNI GINER, RAQUEL</t>
  </si>
  <si>
    <t>SORRIBES MONSERRAT, MARINA</t>
  </si>
  <si>
    <t>SOSA RODRIGUEZ, ALEJANDRO</t>
  </si>
  <si>
    <t>SOTA SALAS, NATALIA MARGARITA DE LA</t>
  </si>
  <si>
    <t>SOTELO HUERTAS, MARIA INMACULADA</t>
  </si>
  <si>
    <t>SOTELO JUNCAL, IRENE MARIA</t>
  </si>
  <si>
    <t>SOTO ALVAREZ, MARINA</t>
  </si>
  <si>
    <t>SOTO CALVO, DANIEL</t>
  </si>
  <si>
    <t>SOTO CORONEL, ALMUDENA</t>
  </si>
  <si>
    <t>SOTO GOMEZ, PALOMA</t>
  </si>
  <si>
    <t>SOTO MOLERO, MANUEL</t>
  </si>
  <si>
    <t>SOTO PITA, ISRAEL</t>
  </si>
  <si>
    <t>SOTO SERVAN, MARIA ISABEL</t>
  </si>
  <si>
    <t>SOUCASE RIBES, EVA MARIA</t>
  </si>
  <si>
    <t>SUAREZ ALVAREZ, CARMEN</t>
  </si>
  <si>
    <t>SUAREZ CARREÑO, ENRIQUE</t>
  </si>
  <si>
    <t>SUAREZ DELGADO, BEATRIZ</t>
  </si>
  <si>
    <t>SUAREZ FERNANDEZ, MARIA PILAR</t>
  </si>
  <si>
    <t>SUAREZ FERRERO, ESTEFANIA EMILIA</t>
  </si>
  <si>
    <t>SUAREZ MARTEL, BEATRIZ CANDELARIA</t>
  </si>
  <si>
    <t>SUAREZ MINGO, CARLOTA MARIA</t>
  </si>
  <si>
    <t>SUAREZ OLIVA, YENISLEY ELIZABETH</t>
  </si>
  <si>
    <t>SUAREZ PULIDO, VERONICA</t>
  </si>
  <si>
    <t>SUAREZ QUINTANA, NAYLA</t>
  </si>
  <si>
    <t>SUAREZ SANCHEZ, MARIA</t>
  </si>
  <si>
    <t>SUÑE CANO, JOAN</t>
  </si>
  <si>
    <t>SURIS GRAÑA, ALBA</t>
  </si>
  <si>
    <t>SURROCA VIÑETA, SALVADOR</t>
  </si>
  <si>
    <t>TAIBO VAZQUEZ, ELENA</t>
  </si>
  <si>
    <t>TALAVERA JIMENEZ, MARIA JESUS</t>
  </si>
  <si>
    <t>TAMARGO RODRIGUEZ, ALEJANDRO</t>
  </si>
  <si>
    <t>TAPIA AREVALO, BLANCA GIOLLY</t>
  </si>
  <si>
    <t>TAPIAS LAGUNA, MANUEL</t>
  </si>
  <si>
    <t>TARAZONA IBAÑEZ, ANA</t>
  </si>
  <si>
    <t>TAUSTE ALONSO, MARIA ELENA</t>
  </si>
  <si>
    <t>TEBA CUELLAR, SOFIA</t>
  </si>
  <si>
    <t>TEIJEIRA ALVAREZ, ANGELA</t>
  </si>
  <si>
    <t>TEIJEIRO LORENZO, MARIA JUNCAL</t>
  </si>
  <si>
    <t>TEIXIDO SERRET, JUDIT</t>
  </si>
  <si>
    <t>TEJERINA ALVAREZ, CARMEN LUCIA</t>
  </si>
  <si>
    <t>TEJERINA NAVES, DAVID</t>
  </si>
  <si>
    <t>TEJERINA TELLO, PATRICIA</t>
  </si>
  <si>
    <t>TEJERO SIRGO, SARA</t>
  </si>
  <si>
    <t>TEJUCA ARROYO, MARTA</t>
  </si>
  <si>
    <t>TELLO ARES, ISABEL BEGOÑA</t>
  </si>
  <si>
    <t>TENA HURTADO, JOSE DE</t>
  </si>
  <si>
    <t>TENA PAJUELO, MIGUEL ANGEL DE</t>
  </si>
  <si>
    <t>TENDERO ENRIQUEZ, OSCAR</t>
  </si>
  <si>
    <t>TENORIO TORRENTE, MARIA</t>
  </si>
  <si>
    <t>TENZA TORA, BEATRIZ</t>
  </si>
  <si>
    <t>TERAN VILAR, BEGOÑA VALENTINA</t>
  </si>
  <si>
    <t>TERE DOMINGUEZ, ROSA</t>
  </si>
  <si>
    <t>TERRADOS LUCAS, SARA</t>
  </si>
  <si>
    <t>TEVAR PLAZA, CLARA MARIA</t>
  </si>
  <si>
    <t>TEVAR TORRENS, MARTA</t>
  </si>
  <si>
    <t>TIERNO PRADO, EMILIO</t>
  </si>
  <si>
    <t>TIRADO LOPEZ, SILVIA MARIA</t>
  </si>
  <si>
    <t>TIRADO MARISTANY, JOSE</t>
  </si>
  <si>
    <t>TIZON RAMIREZ, OLGA</t>
  </si>
  <si>
    <t>TOBALINA PEÑA, CELIA</t>
  </si>
  <si>
    <t>TOCINO SANCHEZ, FCO JAVIER</t>
  </si>
  <si>
    <t>TODOLI MOLINA, ARTURO</t>
  </si>
  <si>
    <t>TOLEDO ROCHA, ESTEFANIA</t>
  </si>
  <si>
    <t>TOLOSA BENEDITO, TERESA</t>
  </si>
  <si>
    <t>TOLOSA ECEIZA, MAITANE</t>
  </si>
  <si>
    <t>TOMAS LATORRE, ALBERTO</t>
  </si>
  <si>
    <t>TOMAS MARTINEZ, AGNES</t>
  </si>
  <si>
    <t>TOMILLO VIZCAINO, ANA MARIA</t>
  </si>
  <si>
    <t>TOR BABIA, MARIA</t>
  </si>
  <si>
    <t>TORCAL NOGALES, ALICIA</t>
  </si>
  <si>
    <t>TORE PUJOL, ESTER</t>
  </si>
  <si>
    <t>TORIBIO TORIBIO, MARIA</t>
  </si>
  <si>
    <t>TORMO FERRER, INMACULADA</t>
  </si>
  <si>
    <t>TORMO LOPEZ, JOSE MANUEL</t>
  </si>
  <si>
    <t>TORNER HERNANDEZ, BEATRIZ MARIA</t>
  </si>
  <si>
    <t>TORNERO GOMEZ, ADRIAN TOMAS</t>
  </si>
  <si>
    <t>TORO ALBA, JULIA ALEJANDRA</t>
  </si>
  <si>
    <t>TORO GÜETO, MIRIAM</t>
  </si>
  <si>
    <t>TORRE ALVAREZ, EDUARDO DE LA</t>
  </si>
  <si>
    <t>TORRE DIAZ, DIEGO DE LA</t>
  </si>
  <si>
    <t>TORRE LOPEZ, MARIA DOLORES DE LA</t>
  </si>
  <si>
    <t>TORRE PASTOR, MARIA DEL CARMEN</t>
  </si>
  <si>
    <t>TORRE TABOADA, MIGUEL ANGEL DE LA</t>
  </si>
  <si>
    <t>TORRE DE LA CRUZ, NATALIA DE</t>
  </si>
  <si>
    <t>TORREGO MUÑOZ, JAIME</t>
  </si>
  <si>
    <t>TORRENS GARCIA, RAFAEL</t>
  </si>
  <si>
    <t>TORRENS MOTILLA, VICTOR MANUEL</t>
  </si>
  <si>
    <t>TORRENS SANCHEZ, EVA MARIA</t>
  </si>
  <si>
    <t>TORRENTS MOLINA, RAQUEL</t>
  </si>
  <si>
    <t>TORREÑO CASTILLO, FRANCISCO MANUEL</t>
  </si>
  <si>
    <t>TORRES BLANCA, CRISTINA</t>
  </si>
  <si>
    <t>TORRES CALVO, NAGORE</t>
  </si>
  <si>
    <t>TORRES CARABALLO, MARIA JOSE</t>
  </si>
  <si>
    <t>TORRES CONTADOR, BELEN</t>
  </si>
  <si>
    <t>TORRES CORREA, ROCIO</t>
  </si>
  <si>
    <t>TORRES EGEA, DAMARI</t>
  </si>
  <si>
    <t>TORRES FERNANDEZ, JON</t>
  </si>
  <si>
    <t>TORRES GONZALEZ, ANA REMEDIOS</t>
  </si>
  <si>
    <t>TORRES HIDALGO, MANUEL</t>
  </si>
  <si>
    <t>TORRES IGLESIAS, MAYTE</t>
  </si>
  <si>
    <t>TORRES JIMENEZ, DAVINIA</t>
  </si>
  <si>
    <t>TORRES MARTINEZ, MARTA</t>
  </si>
  <si>
    <t>TORRES MORENO, JAIME</t>
  </si>
  <si>
    <t>TORRES MUÑOZ, ANA MARIA</t>
  </si>
  <si>
    <t>TORRES SANCHEZ, CARMEN</t>
  </si>
  <si>
    <t>TORRES TRAMULLAS, MARTA</t>
  </si>
  <si>
    <t>TORRES UGARTE, INES</t>
  </si>
  <si>
    <t>TORRIJOS PEREZ, ANDREA</t>
  </si>
  <si>
    <t>TORTOSA BARCELO, MARIA DEL CARMEN</t>
  </si>
  <si>
    <t>TOVAR GARCIA, ANGELA</t>
  </si>
  <si>
    <t>TOVAR PARDO, DANIEL</t>
  </si>
  <si>
    <t>TRABA MIÑONES, ANTONIO</t>
  </si>
  <si>
    <t>TRABANCO FERNANDEZ, LUCIA</t>
  </si>
  <si>
    <t>TRIANA GONZALEZ, MARIA</t>
  </si>
  <si>
    <t>TRIGO ANDRES, RAQUEL</t>
  </si>
  <si>
    <t>TRIGOS CASTELLANOS, ANA TERESA</t>
  </si>
  <si>
    <t>TRIGUERO CASTILLO, BEGOÑA</t>
  </si>
  <si>
    <t>TRIGUERO ILLANA, CRISTINA</t>
  </si>
  <si>
    <t>TROYANO JOVER, MARINA</t>
  </si>
  <si>
    <t>TRUJILLO ROLDAN, NURIA MARIA</t>
  </si>
  <si>
    <t>TSVETKOVA ZIKINA, MARIA</t>
  </si>
  <si>
    <t>TUDELA BOTELLA, PATRICIA</t>
  </si>
  <si>
    <t>TUDELA CASADO, CARLOS</t>
  </si>
  <si>
    <t>TUDELA MIRAS, MACARENA</t>
  </si>
  <si>
    <t>TUDURI DELFORT, CRISTINA</t>
  </si>
  <si>
    <t>TUÑON SANZ, CARLOS</t>
  </si>
  <si>
    <t>TURPIN SAORIN, LUCIA</t>
  </si>
  <si>
    <t>TUSET MATA, IGNACIO</t>
  </si>
  <si>
    <t>UGIDOS ALONSO, JAVIER</t>
  </si>
  <si>
    <t>UJAQUE SANCHEZ, PATRICIA</t>
  </si>
  <si>
    <t>UMBERT MASCARO, LLUIS</t>
  </si>
  <si>
    <t>URBANO CABRERA, MOISES</t>
  </si>
  <si>
    <t>URBANO CRIADO, TAMARA</t>
  </si>
  <si>
    <t>URBANO SALES, JOSE</t>
  </si>
  <si>
    <t>URBANO SERRA, JULIAN FRANCISCO</t>
  </si>
  <si>
    <t>URDIALES DIEZ, DANIEL</t>
  </si>
  <si>
    <t>URDIALES FERNANDEZ, SILVIA</t>
  </si>
  <si>
    <t>UREÑA PEREZ, NURIA</t>
  </si>
  <si>
    <t>UREÑA SANCHO, PILAR</t>
  </si>
  <si>
    <t>URIARTE AGUIRRE, IGNACIO</t>
  </si>
  <si>
    <t>URMAN MARDONES, NATALIA</t>
  </si>
  <si>
    <t>URONES PRIETO, JULIAN</t>
  </si>
  <si>
    <t>URUEÑA MARTINEZ, JUDITH</t>
  </si>
  <si>
    <t>UTRERO PECOS, MARIA ELENA</t>
  </si>
  <si>
    <t>UZQUIANO DIAZ, LUIS MIGUEL</t>
  </si>
  <si>
    <t>VACA GONZALEZ, DANIEL</t>
  </si>
  <si>
    <t>VAGACE DURAN, BEATRIZ</t>
  </si>
  <si>
    <t>VAL CASTELLANOS, ADRIAN DEL</t>
  </si>
  <si>
    <t>VAL VESGA, MARIA TERESA</t>
  </si>
  <si>
    <t>VALCARCEL ORTEGA, ROCIO</t>
  </si>
  <si>
    <t>VALDESPINA HERNANDEZ, EDUARDO JESUS</t>
  </si>
  <si>
    <t>VALDOVINOS ALTAFAJ, ALEJANDRO</t>
  </si>
  <si>
    <t>VALENCIANO MONTEAGUDO, SILVIA</t>
  </si>
  <si>
    <t>VALENZUELA BORDAS, FRANCISCO</t>
  </si>
  <si>
    <t>VALERO CASELLES, FRANCISCO JAVIER</t>
  </si>
  <si>
    <t>VALERO COLLANTES, MARIA ELENA</t>
  </si>
  <si>
    <t>VALERO GARCIA, CRISTINA</t>
  </si>
  <si>
    <t>VALERO NAVARRO, JUAN LUIS</t>
  </si>
  <si>
    <t>VALERO RUIZ, JUANA</t>
  </si>
  <si>
    <t>VALERO SERRANO, LAURA</t>
  </si>
  <si>
    <t>VALIDO DE LA NUEZ, JAVIER</t>
  </si>
  <si>
    <t>VALIN CARREÑO, LUIS</t>
  </si>
  <si>
    <t>VALLADARES RUBIO, SARAY</t>
  </si>
  <si>
    <t>VALLE CUEVAS, LUNA DEL</t>
  </si>
  <si>
    <t>VALLE NAVARRO, MIRIAM</t>
  </si>
  <si>
    <t>VALLE PRIETO, MARTA</t>
  </si>
  <si>
    <t>VALLE RUIZ, RUBEN</t>
  </si>
  <si>
    <t>VALLECILLOS QUEVEDO, SERGIO</t>
  </si>
  <si>
    <t>VALLEJO GONZALEZ, ALBERTO</t>
  </si>
  <si>
    <t>VALLEJO MARCOS, ANA ROSA</t>
  </si>
  <si>
    <t>VALLEJO ROMERO, ALVARO</t>
  </si>
  <si>
    <t>VALLES AGULLO, CHIMO</t>
  </si>
  <si>
    <t>VALLES SOLERA, MARTA</t>
  </si>
  <si>
    <t>VALLESPIN MALO, LAURA</t>
  </si>
  <si>
    <t>VALVERDE VAZQUEZ, MARTA</t>
  </si>
  <si>
    <t>VANACLOCHA GARCIA, BEATRIZ</t>
  </si>
  <si>
    <t>VAÑES GONZALEZ, RAQUEL</t>
  </si>
  <si>
    <t>VAQUERO GONZALEZ, CARLOS ALVARO</t>
  </si>
  <si>
    <t>VARA GONZALEZ, VICTOR</t>
  </si>
  <si>
    <t>VARAS GALVEZ, LAURA</t>
  </si>
  <si>
    <t>VARELA GUTIERREZ, PEDRO PABLO</t>
  </si>
  <si>
    <t>VARELA HERNANDEZ, REBECA</t>
  </si>
  <si>
    <t>VARELA ZABALA, JULIO ANGEL</t>
  </si>
  <si>
    <t>VARGA COSTUMERO, NOELIA DE LA</t>
  </si>
  <si>
    <t>VARGAS NAVARTA, ANA MARIA</t>
  </si>
  <si>
    <t>VARGAS NAVARTA, MANUEL</t>
  </si>
  <si>
    <t>VARGAS RODRIGUEZ, JUAN CARLOS</t>
  </si>
  <si>
    <t>VARGAS UTRERA, MARIA DEL CORAL</t>
  </si>
  <si>
    <t>VAZQUEZ ALONSO, CARLOS</t>
  </si>
  <si>
    <t>VAZQUEZ CELDA, NOEL</t>
  </si>
  <si>
    <t>VAZQUEZ DIAZ, MARIA DEL CARMEN</t>
  </si>
  <si>
    <t>VAZQUEZ DICHAS, GUILLERMO</t>
  </si>
  <si>
    <t>VAZQUEZ DOMINGUEZ, ALBERTO</t>
  </si>
  <si>
    <t>VAZQUEZ DOMINGUEZ, JOSE MANUEL</t>
  </si>
  <si>
    <t>VAZQUEZ FERREIRO, ADRIAN</t>
  </si>
  <si>
    <t>VAZQUEZ FRANCO, OLGA</t>
  </si>
  <si>
    <t>VAZQUEZ GONZALEZ, JUAN</t>
  </si>
  <si>
    <t>VAZQUEZ LOPEZ, ANA BELEN</t>
  </si>
  <si>
    <t>VAZQUEZ NUÑEZ, RAQUEL</t>
  </si>
  <si>
    <t>VAZQUEZ RAÑA, MARIA JOSE</t>
  </si>
  <si>
    <t>VAZQUEZ RUIZ DE OCENDA, BEATRIZ</t>
  </si>
  <si>
    <t>VAZQUEZ VINIEGRA, ANA MARIA</t>
  </si>
  <si>
    <t>VECIANA MUNNE, JOSEP MARIA</t>
  </si>
  <si>
    <t>VEGA ABAD, ELENA</t>
  </si>
  <si>
    <t>VEGA CANOSA, ALEJANDRO</t>
  </si>
  <si>
    <t>VEGA FERNANDEZ, MIGUEL ANGEL DE LA</t>
  </si>
  <si>
    <t>VEGA GARCIA, MANUEL</t>
  </si>
  <si>
    <t>VEGA GUTIERREZ, IGNACIO</t>
  </si>
  <si>
    <t>VEGA IGLESIAS, DIEGO</t>
  </si>
  <si>
    <t>VEGA LASTRA, LUIS</t>
  </si>
  <si>
    <t>VEGA SUAREZ, SARA DE LA</t>
  </si>
  <si>
    <t>VEGANZONES GARCIA, SARA</t>
  </si>
  <si>
    <t>VEGARA ARACIL, MARIA PILAR</t>
  </si>
  <si>
    <t>VEGARA GUTIERREZ, MARIA DEL MAR</t>
  </si>
  <si>
    <t>VELA INES, ANA CRUZ</t>
  </si>
  <si>
    <t>VELASCO ARANDA, JAIME</t>
  </si>
  <si>
    <t>VELASCO BARBANCHO, RAQUEL</t>
  </si>
  <si>
    <t>VELASCO GARCIA, BEATRIZ</t>
  </si>
  <si>
    <t>VELASCO GOMEZ, MARIA AUXILIADORA</t>
  </si>
  <si>
    <t>VELASCO RAMIREZ, JESICA</t>
  </si>
  <si>
    <t>VELASCO SANCHEZ, MARIA DEL CARMEN</t>
  </si>
  <si>
    <t>VELASCO YUBERO, REBECA</t>
  </si>
  <si>
    <t>VELAYOS GONZALEZ, JOSE ENRIQUE</t>
  </si>
  <si>
    <t>VELAZQUEZ MIGUEL, LUIS</t>
  </si>
  <si>
    <t>VELEZ GARCIA, ANDREA</t>
  </si>
  <si>
    <t>VELEZ GARCIA, SARA GLORIA</t>
  </si>
  <si>
    <t>VENEROS CHAMORRO, NOEMI</t>
  </si>
  <si>
    <t>VERA BIEDMA, ROCIO</t>
  </si>
  <si>
    <t>VERA FERNANDEZ, PEDRO</t>
  </si>
  <si>
    <t>VERA MARMOLEJO, MARIA</t>
  </si>
  <si>
    <t>VERA RIQUELME, ANA BELEN</t>
  </si>
  <si>
    <t>VERGARA GANDIA, MARTA</t>
  </si>
  <si>
    <t>VERGEL ESCALA, MARIA JESUS</t>
  </si>
  <si>
    <t>VIANA FORNER, RAFAEL</t>
  </si>
  <si>
    <t>VICARIO TOMASELLI, DANIELA</t>
  </si>
  <si>
    <t>VICEDO LINARES, DIEGO</t>
  </si>
  <si>
    <t>VICENS MORRO, JORGE</t>
  </si>
  <si>
    <t>VICENTE CARMONA, TERESA</t>
  </si>
  <si>
    <t>VICENTE GRACIA, ADRIAN</t>
  </si>
  <si>
    <t>VICENTE MARTI, LAURA</t>
  </si>
  <si>
    <t>VICO LLAMAS, LUCIA</t>
  </si>
  <si>
    <t>VICO SERRANO, BLANCA</t>
  </si>
  <si>
    <t>VICTORIA RUIZ, YANIRA</t>
  </si>
  <si>
    <t>VICTORIO MOLINA, MIGUEL</t>
  </si>
  <si>
    <t>VIDAL AMADOR, DIANA</t>
  </si>
  <si>
    <t>VIDAL BENLLOCH, ANA</t>
  </si>
  <si>
    <t>VIDAL GRACIA, SERGI</t>
  </si>
  <si>
    <t>VIDAL JULIA, MIREIA</t>
  </si>
  <si>
    <t>VIDAL OUJO, FRANCISCO MANUEL</t>
  </si>
  <si>
    <t>VIDAL PEREZ, ANGEL DE LA GUARDA</t>
  </si>
  <si>
    <t>VIDAL PEREZ, MARIA TERESA</t>
  </si>
  <si>
    <t>VIDAL SOLER, JOSE DAVID</t>
  </si>
  <si>
    <t>VIDAL VICENTE, MARIO</t>
  </si>
  <si>
    <t>VIEITES CASTRO, MONICA</t>
  </si>
  <si>
    <t>VILA ALONSO, OLAYA</t>
  </si>
  <si>
    <t>VILA FERNANDEZ, ISABEL</t>
  </si>
  <si>
    <t>VILA FERNANDEZ, MONICA</t>
  </si>
  <si>
    <t>VILA PEREIRA, MARTA</t>
  </si>
  <si>
    <t>VILANOVA TUBIO, BEATRIZ</t>
  </si>
  <si>
    <t>VILCHES BRAVO, ALVARO</t>
  </si>
  <si>
    <t>VILCHES MORCILLO, REBECA</t>
  </si>
  <si>
    <t>VILCHEZ DIAZ, MARIA PAZ</t>
  </si>
  <si>
    <t>VILCHEZ MOYANO, GERMAN LUIS</t>
  </si>
  <si>
    <t>VILLA MARTIN, NATALIA</t>
  </si>
  <si>
    <t>VILLA PEREZ, BEATRIZ</t>
  </si>
  <si>
    <t>VILLA VALDES, LUIS</t>
  </si>
  <si>
    <t>VILLACAMPA SOLE, ANNA</t>
  </si>
  <si>
    <t>VILLAESCUSA TRISTANTE, JESUS</t>
  </si>
  <si>
    <t>VILLALBA DURAN, ROCIO</t>
  </si>
  <si>
    <t>VILLALBA MINGUEZ, ISABEL</t>
  </si>
  <si>
    <t>VILLALPANDO GONZALEZ, MARIA DEL PILAR</t>
  </si>
  <si>
    <t>VILLANUEVA ALVAREZ, ARACELI</t>
  </si>
  <si>
    <t>VILLANUEVA BENITEZ, ESTEBAN ARTURO</t>
  </si>
  <si>
    <t>VILLANUEVA LOPEZ, JESSICA</t>
  </si>
  <si>
    <t>VILLANUEVA PEREZ, IRENE</t>
  </si>
  <si>
    <t>VILLANUEVA DE LA FUENTE, RODRIGO</t>
  </si>
  <si>
    <t>VILLAQUIRAN DE BUSTOS, JAVIER</t>
  </si>
  <si>
    <t>VILLAR BAIXAULI, NOELIA</t>
  </si>
  <si>
    <t>VILLAR FERNANDEZ, ISABEL</t>
  </si>
  <si>
    <t>VILLAR MALLO, ISMAEL</t>
  </si>
  <si>
    <t>VILLAR SANCHEZ- REAL, MARIA DEL CARMEN</t>
  </si>
  <si>
    <t>VILLASANTE AGUILAR, DAVID</t>
  </si>
  <si>
    <t>VILLASECA Y VALLEJOS, FABIOLA ROSMERY</t>
  </si>
  <si>
    <t>VILLASEÑOR PEREZ, JOSE</t>
  </si>
  <si>
    <t>VILLEGAS GARCIA, ALEJANDRO</t>
  </si>
  <si>
    <t>VILLENA MORALES, CARMEN</t>
  </si>
  <si>
    <t>VINAIXA FURIO, PEDRO</t>
  </si>
  <si>
    <t>VINJOY MARTINEZ, BERTA</t>
  </si>
  <si>
    <t>VIÑUELA MOLINA, ALICIA</t>
  </si>
  <si>
    <t>VIRSEDA MESAS, JUAN PATRICIO</t>
  </si>
  <si>
    <t>VISO ROMANOS, MIGUEL ANTONIO DEL</t>
  </si>
  <si>
    <t>VIVES GUERRERO, MONICA</t>
  </si>
  <si>
    <t>VIVO CHECA, SARA</t>
  </si>
  <si>
    <t>VIZCAINO CIRERA, BERNARDO</t>
  </si>
  <si>
    <t>WANDEN BERGHE FAJARDO, GUADALUPE</t>
  </si>
  <si>
    <t>WANG CALDERA, BUN LONG</t>
  </si>
  <si>
    <t>WU DOMINGUEZ, FWU RONG</t>
  </si>
  <si>
    <t>XU LI, SUANG HAO</t>
  </si>
  <si>
    <t>YAGÜE SOTO, JUAN ANTONIO</t>
  </si>
  <si>
    <t>YAGÜE SOTO, ROCIO</t>
  </si>
  <si>
    <t>YANES RUIZ, EUGENIO JOSE</t>
  </si>
  <si>
    <t>YANO ESCUDERO, ZULEMA</t>
  </si>
  <si>
    <t>YAÑEZ BRIZUELA, PABLO</t>
  </si>
  <si>
    <t>YENES DE LA FUENTE, CARLOS</t>
  </si>
  <si>
    <t>YEVENES CALVO, JESUS MANUEL</t>
  </si>
  <si>
    <t>YOLDI ZAITEGUI, ONINTZE</t>
  </si>
  <si>
    <t>YUSTE BERGUA, PILAR</t>
  </si>
  <si>
    <t>ZAFRA FERNANDEZ, CONCEPCION MILAGROSA</t>
  </si>
  <si>
    <t>ZAMBRANO VALLE, LILIANA ALEXANDRA</t>
  </si>
  <si>
    <t>ZAMORA CARBALLAL, MEROSLAYDE DAYAMI</t>
  </si>
  <si>
    <t>ZAMORA VICENTE, BEATRIZ</t>
  </si>
  <si>
    <t>ZAMORA ZAMORA, DAMASO</t>
  </si>
  <si>
    <t>ZAPATA LEARTE, LUZ</t>
  </si>
  <si>
    <t>ZARZO VARELA, LYDIA ALMUDENA</t>
  </si>
  <si>
    <t>ZARZOSA CORTACERO, DAVID</t>
  </si>
  <si>
    <t>ZIANI SAN MIGUEL, NADIA</t>
  </si>
  <si>
    <t>ZOIDO MARQUEZ, JUAN ANTONIO</t>
  </si>
  <si>
    <t>ZORIO LAZARO, MARIA MILAGROS</t>
  </si>
  <si>
    <t>ZORNOZA ALCAHUT, LORENA</t>
  </si>
  <si>
    <t>ZUNZUNEGUI GONZALEZ, DIANA</t>
  </si>
  <si>
    <t>ZUÑIGA PALMA, ANTONIO</t>
  </si>
  <si>
    <t>ZURIMENDI LIGOS, BEÑAT</t>
  </si>
  <si>
    <t>Nota media 1er Examen =  13,76  / ( 12,28) + ( 1,47 )</t>
  </si>
  <si>
    <t>Nota media 2º examen = 16,10</t>
  </si>
  <si>
    <t xml:space="preserve">Nota media 3er examen = </t>
  </si>
  <si>
    <t xml:space="preserve">Nota media final = </t>
  </si>
  <si>
    <t>TEMA</t>
  </si>
  <si>
    <r>
      <rPr>
        <sz val="9"/>
        <rFont val="Arial"/>
      </rPr>
      <t>ALCAZAR GARCIA-AJOFRIN, ANA</t>
    </r>
  </si>
  <si>
    <r>
      <rPr>
        <sz val="9"/>
        <rFont val="Arial"/>
      </rPr>
      <t>MADRID</t>
    </r>
  </si>
  <si>
    <r>
      <rPr>
        <sz val="9"/>
        <rFont val="Arial"/>
      </rPr>
      <t>INGLES</t>
    </r>
  </si>
  <si>
    <r>
      <rPr>
        <sz val="9"/>
        <rFont val="Arial"/>
      </rPr>
      <t>ALMEIDA DOPICO, LEONARDO JUA</t>
    </r>
  </si>
  <si>
    <r>
      <rPr>
        <sz val="9"/>
        <rFont val="Arial"/>
      </rPr>
      <t>LA CORUÑA</t>
    </r>
  </si>
  <si>
    <r>
      <rPr>
        <sz val="9"/>
        <rFont val="Arial"/>
      </rPr>
      <t>ALUFUO OBIANG, MIGUEL</t>
    </r>
  </si>
  <si>
    <r>
      <rPr>
        <sz val="9"/>
        <rFont val="Arial"/>
      </rPr>
      <t>ARCAS GONZALEZ, JESUS BENITO</t>
    </r>
  </si>
  <si>
    <r>
      <rPr>
        <sz val="9"/>
        <rFont val="Arial"/>
      </rPr>
      <t>MALAGA</t>
    </r>
  </si>
  <si>
    <r>
      <rPr>
        <sz val="9"/>
        <rFont val="Arial"/>
      </rPr>
      <t>ASTORGA FERNANDEZ, MANUEL ALBERTO</t>
    </r>
  </si>
  <si>
    <r>
      <rPr>
        <sz val="9"/>
        <rFont val="Arial"/>
      </rPr>
      <t>FRANCES</t>
    </r>
  </si>
  <si>
    <r>
      <rPr>
        <sz val="9"/>
        <rFont val="Arial"/>
      </rPr>
      <t>BAÑUELOS RODRIGUEZ, ALBERTO</t>
    </r>
  </si>
  <si>
    <r>
      <rPr>
        <sz val="9"/>
        <rFont val="Arial"/>
      </rPr>
      <t>VALLADOLID</t>
    </r>
  </si>
  <si>
    <r>
      <rPr>
        <sz val="9"/>
        <rFont val="Arial"/>
      </rPr>
      <t>CAMIÑA MARTIN, MANUEL</t>
    </r>
  </si>
  <si>
    <r>
      <rPr>
        <sz val="9"/>
        <rFont val="Arial"/>
      </rPr>
      <t>CANO DELGADO, MIGUEL ANGEL</t>
    </r>
  </si>
  <si>
    <r>
      <rPr>
        <sz val="9"/>
        <rFont val="Arial"/>
      </rPr>
      <t>CASARES RATON, FRANCISCO</t>
    </r>
  </si>
  <si>
    <r>
      <rPr>
        <sz val="9"/>
        <rFont val="Arial"/>
      </rPr>
      <t>CORONA MENDEZ, JOSE PABLO</t>
    </r>
  </si>
  <si>
    <r>
      <rPr>
        <sz val="9"/>
        <rFont val="Arial"/>
      </rPr>
      <t>LAS PALMAS</t>
    </r>
  </si>
  <si>
    <r>
      <rPr>
        <sz val="9"/>
        <rFont val="Arial"/>
      </rPr>
      <t>CRESPO MONTORO, M.DESAMPARADOS</t>
    </r>
  </si>
  <si>
    <r>
      <rPr>
        <sz val="9"/>
        <rFont val="Arial"/>
      </rPr>
      <t>VALENCIA</t>
    </r>
  </si>
  <si>
    <r>
      <rPr>
        <sz val="9"/>
        <rFont val="Arial"/>
      </rPr>
      <t>DIAZ-PANADERO MARCO, BLANCA</t>
    </r>
  </si>
  <si>
    <r>
      <rPr>
        <sz val="9"/>
        <rFont val="Arial"/>
      </rPr>
      <t>DOMINGUEZ CLIMENT, JESUS ANGEL</t>
    </r>
  </si>
  <si>
    <r>
      <rPr>
        <sz val="9"/>
        <rFont val="Arial"/>
      </rPr>
      <t>ESPINAR MARTIN, SERGIO VICENTE</t>
    </r>
  </si>
  <si>
    <r>
      <rPr>
        <sz val="9"/>
        <rFont val="Arial"/>
      </rPr>
      <t>FERNANDEZ PALACIOS, FERNANDO</t>
    </r>
  </si>
  <si>
    <r>
      <rPr>
        <sz val="9"/>
        <rFont val="Arial"/>
      </rPr>
      <t>GABARRE SALAS, ANDREA</t>
    </r>
  </si>
  <si>
    <r>
      <rPr>
        <sz val="9"/>
        <rFont val="Arial"/>
      </rPr>
      <t>BARCELONA</t>
    </r>
  </si>
  <si>
    <r>
      <rPr>
        <sz val="9"/>
        <rFont val="Arial"/>
      </rPr>
      <t>GALIANO NUEVO, ALVARO</t>
    </r>
  </si>
  <si>
    <r>
      <rPr>
        <sz val="9"/>
        <rFont val="Arial"/>
      </rPr>
      <t>GARCIA ABIA, MERCEDES</t>
    </r>
  </si>
  <si>
    <r>
      <rPr>
        <sz val="9"/>
        <rFont val="Arial"/>
      </rPr>
      <t>GARCIA CUERVO, ANA ISABEL</t>
    </r>
  </si>
  <si>
    <r>
      <rPr>
        <sz val="9"/>
        <rFont val="Arial"/>
      </rPr>
      <t>GARCIA GONZALEZ, JOSE LUIS</t>
    </r>
  </si>
  <si>
    <r>
      <rPr>
        <sz val="9"/>
        <rFont val="Arial"/>
      </rPr>
      <t>GARCIA IBAÑEZ, ALDARA</t>
    </r>
  </si>
  <si>
    <r>
      <rPr>
        <sz val="9"/>
        <rFont val="Arial"/>
      </rPr>
      <t>GARCIA PEREZ, GONZALO</t>
    </r>
  </si>
  <si>
    <r>
      <rPr>
        <sz val="9"/>
        <rFont val="Arial"/>
      </rPr>
      <t>GILABERT GARCIA, JAIME</t>
    </r>
  </si>
  <si>
    <r>
      <rPr>
        <sz val="9"/>
        <rFont val="Arial"/>
      </rPr>
      <t>GIMENEZ GRACIA, NURIA</t>
    </r>
  </si>
  <si>
    <r>
      <rPr>
        <sz val="9"/>
        <rFont val="Arial"/>
      </rPr>
      <t>GRIS SANCHEZ-PORRO, DANIEL</t>
    </r>
  </si>
  <si>
    <r>
      <rPr>
        <sz val="9"/>
        <rFont val="Arial"/>
      </rPr>
      <t>GUTIERREZ FERNANDEZ, MARIA TERESA</t>
    </r>
  </si>
  <si>
    <r>
      <rPr>
        <sz val="9"/>
        <rFont val="Arial"/>
      </rPr>
      <t>HENAO CASTAÑEDA, ANA MARIA</t>
    </r>
  </si>
  <si>
    <r>
      <rPr>
        <sz val="9"/>
        <rFont val="Arial"/>
      </rPr>
      <t>HENCHE DOMARCO, MARIO</t>
    </r>
  </si>
  <si>
    <r>
      <rPr>
        <sz val="9"/>
        <rFont val="Arial"/>
      </rPr>
      <t>INES ROMERO, SILVIA</t>
    </r>
  </si>
  <si>
    <r>
      <rPr>
        <sz val="9"/>
        <rFont val="Arial"/>
      </rPr>
      <t>LLOBET VILARRASA, ROCIO CARMEN</t>
    </r>
  </si>
  <si>
    <r>
      <rPr>
        <sz val="9"/>
        <rFont val="Arial"/>
      </rPr>
      <t>LOPEZ ROBLES, ESTEFANIA</t>
    </r>
  </si>
  <si>
    <r>
      <rPr>
        <sz val="9"/>
        <rFont val="Arial"/>
      </rPr>
      <t>MADRIGAL SALAMANCA, NOELIA</t>
    </r>
  </si>
  <si>
    <r>
      <rPr>
        <sz val="9"/>
        <rFont val="Arial"/>
      </rPr>
      <t>MARI CLERIGUES, MARIA DEL CARMEN</t>
    </r>
  </si>
  <si>
    <r>
      <rPr>
        <sz val="9"/>
        <rFont val="Arial"/>
      </rPr>
      <t>MARQUEZ PACHECO, ALICIA</t>
    </r>
  </si>
  <si>
    <r>
      <rPr>
        <sz val="9"/>
        <rFont val="Arial"/>
      </rPr>
      <t>MARTINEZ HERNANDEZ, FRANCISCO JOSE</t>
    </r>
  </si>
  <si>
    <r>
      <rPr>
        <sz val="9"/>
        <rFont val="Arial"/>
      </rPr>
      <t>MARTINEZ JORGE, NURIA MARIA</t>
    </r>
  </si>
  <si>
    <r>
      <rPr>
        <sz val="9"/>
        <rFont val="Arial"/>
      </rPr>
      <t>MARTINEZ PEREZ, CLAUDIA</t>
    </r>
  </si>
  <si>
    <r>
      <rPr>
        <sz val="9"/>
        <rFont val="Arial"/>
      </rPr>
      <t>MAYORDOMO LLEDO, VANESSA</t>
    </r>
  </si>
  <si>
    <r>
      <rPr>
        <sz val="9"/>
        <rFont val="Arial"/>
      </rPr>
      <t>MEGIAS CANA, MARIA MERCEDES</t>
    </r>
  </si>
  <si>
    <r>
      <rPr>
        <sz val="9"/>
        <rFont val="Arial"/>
      </rPr>
      <t>MERINO CASTILLO, VERONICA</t>
    </r>
  </si>
  <si>
    <r>
      <rPr>
        <sz val="9"/>
        <rFont val="Arial"/>
      </rPr>
      <t>MONTILLA HUERTA, JESUS</t>
    </r>
  </si>
  <si>
    <r>
      <rPr>
        <sz val="9"/>
        <rFont val="Arial"/>
      </rPr>
      <t>MORENO GARCIA-MORENO, MARTA</t>
    </r>
  </si>
  <si>
    <r>
      <rPr>
        <sz val="9"/>
        <rFont val="Arial"/>
      </rPr>
      <t>MORENO HERRERA, MARIA DEL PILAR</t>
    </r>
  </si>
  <si>
    <r>
      <rPr>
        <sz val="9"/>
        <rFont val="Arial"/>
      </rPr>
      <t>NAVALON PINTO, ANDREA</t>
    </r>
  </si>
  <si>
    <r>
      <rPr>
        <sz val="9"/>
        <rFont val="Arial"/>
      </rPr>
      <t>NICOLAS GOMEZ, ESTEFANIA</t>
    </r>
  </si>
  <si>
    <r>
      <rPr>
        <sz val="9"/>
        <rFont val="Arial"/>
      </rPr>
      <t>NOMBELA OTERO, IRENE</t>
    </r>
  </si>
  <si>
    <r>
      <rPr>
        <sz val="9"/>
        <rFont val="Arial"/>
      </rPr>
      <t>PEÑACOBA GARRIDO, ALBERTO</t>
    </r>
  </si>
  <si>
    <r>
      <rPr>
        <sz val="9"/>
        <rFont val="Arial"/>
      </rPr>
      <t>PEREZ GAGO, SIRA</t>
    </r>
  </si>
  <si>
    <r>
      <rPr>
        <sz val="9"/>
        <rFont val="Arial"/>
      </rPr>
      <t>PEREZ ROMERO, SANDRA</t>
    </r>
  </si>
  <si>
    <r>
      <rPr>
        <sz val="9"/>
        <rFont val="Arial"/>
      </rPr>
      <t>PEREZ SANCHEZ, JOSE ANTONIO</t>
    </r>
  </si>
  <si>
    <r>
      <rPr>
        <sz val="9"/>
        <rFont val="Arial"/>
      </rPr>
      <t>PERNAS FERNANDEZ, JOSE MANUEL</t>
    </r>
  </si>
  <si>
    <r>
      <rPr>
        <sz val="9"/>
        <rFont val="Arial"/>
      </rPr>
      <t>RAMOS DE LOS RIOS, MARTA</t>
    </r>
  </si>
  <si>
    <r>
      <rPr>
        <sz val="9"/>
        <rFont val="Arial"/>
      </rPr>
      <t>RIERA LLOPIS, JOSEFA ENCARNACION</t>
    </r>
  </si>
  <si>
    <r>
      <rPr>
        <sz val="9"/>
        <rFont val="Arial"/>
      </rPr>
      <t>RODRIGUEZ BETETA, DANIEL</t>
    </r>
  </si>
  <si>
    <r>
      <rPr>
        <sz val="9"/>
        <rFont val="Arial"/>
      </rPr>
      <t>RODRIGUEZ CABELLO, ARANZAZU</t>
    </r>
  </si>
  <si>
    <r>
      <rPr>
        <sz val="9"/>
        <rFont val="Arial"/>
      </rPr>
      <t>RODRIGUEZ GONÇALVES, OLALLA</t>
    </r>
  </si>
  <si>
    <r>
      <rPr>
        <sz val="9"/>
        <rFont val="Arial"/>
      </rPr>
      <t>RODRIGUEZ TRUJILLO, EDUARDO JOSE</t>
    </r>
  </si>
  <si>
    <r>
      <rPr>
        <sz val="9"/>
        <rFont val="Arial"/>
      </rPr>
      <t>ROMERO ANIORTE, MARCELINO</t>
    </r>
  </si>
  <si>
    <r>
      <rPr>
        <sz val="9"/>
        <rFont val="Arial"/>
      </rPr>
      <t>RONDA SANSEGUNDO, ALBERTO</t>
    </r>
  </si>
  <si>
    <r>
      <rPr>
        <sz val="9"/>
        <rFont val="Arial"/>
      </rPr>
      <t>SABATER PASTOR, LUIS ISRAEL</t>
    </r>
  </si>
  <si>
    <r>
      <rPr>
        <sz val="9"/>
        <rFont val="Arial"/>
      </rPr>
      <t>SAEZ POZO, ANTONIO</t>
    </r>
  </si>
  <si>
    <r>
      <rPr>
        <sz val="9"/>
        <rFont val="Arial"/>
      </rPr>
      <t>SALAS BAENA, MARIA ESTHER</t>
    </r>
  </si>
  <si>
    <r>
      <rPr>
        <sz val="9"/>
        <rFont val="Arial"/>
      </rPr>
      <t>SEVILLA</t>
    </r>
  </si>
  <si>
    <r>
      <rPr>
        <sz val="9"/>
        <rFont val="Arial"/>
      </rPr>
      <t>SANCHEZ BARROSO, DAVID</t>
    </r>
  </si>
  <si>
    <r>
      <rPr>
        <sz val="9"/>
        <rFont val="Arial"/>
      </rPr>
      <t>SANCHEZ SUAREZ, IZIAR</t>
    </r>
  </si>
  <si>
    <r>
      <rPr>
        <sz val="9"/>
        <rFont val="Arial"/>
      </rPr>
      <t>SEMPERE PUERTO, JOSE MARIA</t>
    </r>
  </si>
  <si>
    <r>
      <rPr>
        <sz val="9"/>
        <rFont val="Arial"/>
      </rPr>
      <t>SIMON MORALES, ALVARO</t>
    </r>
  </si>
  <si>
    <r>
      <rPr>
        <sz val="9"/>
        <rFont val="Arial"/>
      </rPr>
      <t>SIMON VICENTE, PAULA</t>
    </r>
  </si>
  <si>
    <r>
      <rPr>
        <sz val="9"/>
        <rFont val="Arial"/>
      </rPr>
      <t>TOLOSA GOMEZ, MARIA NIEVES</t>
    </r>
  </si>
  <si>
    <r>
      <rPr>
        <sz val="9"/>
        <rFont val="Arial"/>
      </rPr>
      <t>VALLS ESCOTO, CARLA</t>
    </r>
  </si>
  <si>
    <r>
      <rPr>
        <sz val="9"/>
        <rFont val="Arial"/>
      </rPr>
      <t>VAZQUEZ BOLAÑO, PATRICIA</t>
    </r>
  </si>
  <si>
    <t>vs Pr</t>
  </si>
  <si>
    <t>Nota media 1er Examen =  14,35  / ( 13,24) + ( 1,11 )</t>
  </si>
  <si>
    <t>Nota media 2º examen = 17,15</t>
  </si>
  <si>
    <t>Nota media 3er examen = 24,55</t>
  </si>
  <si>
    <t>Nota media final = 56,21</t>
  </si>
  <si>
    <t>AGUILAR CHICON, ANTONIO JESUS</t>
  </si>
  <si>
    <t>AL-HIRAKI DE LA NUEZ, BILAL</t>
  </si>
  <si>
    <t>ALARCON CORDERO, JOSE ANTONIO</t>
  </si>
  <si>
    <t>ALMIRA PEREZ, DIANA</t>
  </si>
  <si>
    <t>AQUINO ACUÑA, JORGE</t>
  </si>
  <si>
    <t>ARCOS BECERRA, MARIA JOSE</t>
  </si>
  <si>
    <t>ARGÜELLO LOPEZ, CRISTINA</t>
  </si>
  <si>
    <t>R</t>
  </si>
  <si>
    <t>ARRAZOLA POVEDA, ANA PILAR</t>
  </si>
  <si>
    <t>ARRIBA DURANDEZ, LARA DE</t>
  </si>
  <si>
    <t>ARRIBAS GARCIA, JESUS</t>
  </si>
  <si>
    <t>BARON TARRASO, LOURDES</t>
  </si>
  <si>
    <t>BARTOLOME GAVIN, MARIA CARMEN</t>
  </si>
  <si>
    <t>BARTOME MOSTEIRO, MARIA</t>
  </si>
  <si>
    <t>BENITEZ CANOSA, DIANA</t>
  </si>
  <si>
    <t>BENVENUTY MORENO, CARLOS RAFAEL</t>
  </si>
  <si>
    <t>BETANCORT VEGA, MARIA EUGENIA</t>
  </si>
  <si>
    <t>BLASCO ALCAIDE, NADIA</t>
  </si>
  <si>
    <t>BLAZQUEZ GONZALEZ, MARIA BLANCA</t>
  </si>
  <si>
    <t>CABRERA ALFAYATE, MARIA ELENA</t>
  </si>
  <si>
    <t>CABRERA CID, RAUL</t>
  </si>
  <si>
    <t>CALVO DURAN, PEDRO MIGUEL</t>
  </si>
  <si>
    <t>CALVO FLORES, FRANCISCO JOSE</t>
  </si>
  <si>
    <t>CAMARILLO CORDOBA, MAURICIO</t>
  </si>
  <si>
    <t>CARBAJOSA NUÑEZ, ISABEL MARIA</t>
  </si>
  <si>
    <t>CARMONA CHAVES, SUSANA</t>
  </si>
  <si>
    <t>CARRERA VILLA, MARIA LLUM</t>
  </si>
  <si>
    <t>CARRILLO VERA, ANGEL MANUEL</t>
  </si>
  <si>
    <t>CARRION BENEITO, ELENA</t>
  </si>
  <si>
    <t>CASADO ROJO, ANA</t>
  </si>
  <si>
    <t>CASANOVA LEAL, JUAN PEDRO</t>
  </si>
  <si>
    <t>CASTAÑO BORREGO, PILAR</t>
  </si>
  <si>
    <t>CASTILLO MARTIN, JOSE ANTONIO</t>
  </si>
  <si>
    <t>CASTRO FRUTOS, JESUS SERAFIN</t>
  </si>
  <si>
    <t>CEBRIAN CUÑAT, VICTOR JOSE</t>
  </si>
  <si>
    <t>CERVELLO ROSET, TAIS</t>
  </si>
  <si>
    <t>CID VAZQUEZ, FRANCISCO MANUEL</t>
  </si>
  <si>
    <t>CISNEROS ALCANTARA, VALENTIN ISIDRO</t>
  </si>
  <si>
    <t>CLEMENTE GONZALEZ, INMACULADA</t>
  </si>
  <si>
    <t>COLL MARTINEZ DEL CAMPO, MARCOS</t>
  </si>
  <si>
    <t>CONDE RODRIGUEZ, ANA MARIA</t>
  </si>
  <si>
    <t>CONSUEGRA PUGA, ESTEBAN JAVIER</t>
  </si>
  <si>
    <t>CORRALES LOPEZ, JOSE ANGEL</t>
  </si>
  <si>
    <t>CORTES MARTI, CRISTINA</t>
  </si>
  <si>
    <t>CORTES VICENTE, GINES</t>
  </si>
  <si>
    <t>CORTIJO HIGUERA, MARIA JOSE</t>
  </si>
  <si>
    <t>COUTO CALO, MARIA PAZ</t>
  </si>
  <si>
    <t>CREMADES CANO, JESUS</t>
  </si>
  <si>
    <t>CRESPO LANERO, MARIA FELICIDAD</t>
  </si>
  <si>
    <t>CRIADO FERNANDEZ, MARIA MERCEDES</t>
  </si>
  <si>
    <t>CRUCES GUERRERO, CARMEN</t>
  </si>
  <si>
    <t>DAGGE PERAZA, MONICA</t>
  </si>
  <si>
    <t>DAPIA PRIETO, MARIA ELENA</t>
  </si>
  <si>
    <t>DELIS NUÑEZ, FRANCISCO JAVIER</t>
  </si>
  <si>
    <t>DIAZ MURCIA, BEATRIZ</t>
  </si>
  <si>
    <t>DIAZ RICART, MARIA AROA</t>
  </si>
  <si>
    <t>DIAZ VILLOBAS, ANTONIO JESUS</t>
  </si>
  <si>
    <t>DIEZ GIL, JESUS</t>
  </si>
  <si>
    <t>DOMINGUEZ COUTO, TERESA</t>
  </si>
  <si>
    <t>DOMINGUEZ MARTINEZ, DANIEL</t>
  </si>
  <si>
    <t>DONATE GARCIA, MARIA TERESA</t>
  </si>
  <si>
    <t>DURA ESTEVE, SARA</t>
  </si>
  <si>
    <t>ESCOLAR SANCHEZ, JORGE</t>
  </si>
  <si>
    <t>ESPINOSA SEGURA, LLUIS</t>
  </si>
  <si>
    <t>ESQUEMBRE ALVAREZ, ELISEO</t>
  </si>
  <si>
    <t>ESQUINAS MUÑOZ, M.ANGELES</t>
  </si>
  <si>
    <t>ESTEVEZ DIAS, BENITO</t>
  </si>
  <si>
    <t>ESTIVILL MALDONADO, JUAN CARLOS</t>
  </si>
  <si>
    <t>FABEIRO AMOEDO, DIANA</t>
  </si>
  <si>
    <t>FARRE VILA, JUAN</t>
  </si>
  <si>
    <t>FAUS JIMENEZ, MARIA DEL CARMEN</t>
  </si>
  <si>
    <t>FEBRERO ALONSO, MARIA BELEN</t>
  </si>
  <si>
    <t>FERNANDEZ CALVIÑO, DANIEL</t>
  </si>
  <si>
    <t>FERNANDEZ DIAZ, MARIA DEL CARMEN</t>
  </si>
  <si>
    <t>FERNANDEZ HERNANDEZ, ANTONIO</t>
  </si>
  <si>
    <t>FERNANDEZ MARTIN, NATALIA</t>
  </si>
  <si>
    <t>FERNANDEZ MARTIN, YOLANDA</t>
  </si>
  <si>
    <t>FERNANDEZ NAVARRETE, MANUEL</t>
  </si>
  <si>
    <t>FERNANDEZ RUIZ, FRANCISCA DE JESUS</t>
  </si>
  <si>
    <t>FERRANDEZ GUILL, ENRIQUE MANUEL</t>
  </si>
  <si>
    <t>FERRERO TRAPERO, MARIA DE LOS MILAGROS</t>
  </si>
  <si>
    <t>FORTES MALINGRE, LAURA</t>
  </si>
  <si>
    <t>FUENTE ARENAS, JUANA DE LA</t>
  </si>
  <si>
    <t>FUENTES RANEDO, MARIA DEL ROSARIO</t>
  </si>
  <si>
    <t>GAMIZ BRAVO, M.CARMEN</t>
  </si>
  <si>
    <t>GARCIA CALERO, JACINTA</t>
  </si>
  <si>
    <t>GARCIA DE LAMA, PATRICIA</t>
  </si>
  <si>
    <t>GARCIA FIGUERES, JAVIER</t>
  </si>
  <si>
    <t>GARCIA GAITAN, JOSE TOMAS</t>
  </si>
  <si>
    <t>GARCIA GALLEGO, TERESA</t>
  </si>
  <si>
    <t>GARCIA LLORENS, EDUARDO</t>
  </si>
  <si>
    <t>GARCIA MORENO, MARIA ELENA</t>
  </si>
  <si>
    <t>GARCIA MORENO, MARIA EULALIA</t>
  </si>
  <si>
    <t>GARCIA PASTOR, JESUS</t>
  </si>
  <si>
    <t>GARCIA REVUELTA, MARIA PAZ</t>
  </si>
  <si>
    <t>GARCIA ESPINOSA, PETRA</t>
  </si>
  <si>
    <t>GARCIA SILVA, MARIA JOSE</t>
  </si>
  <si>
    <t>GARCIA ROMERO, JOSE</t>
  </si>
  <si>
    <t>GARCIA DE DIOS, ROCIO</t>
  </si>
  <si>
    <t>GARCIA VACAS, PASCUAL</t>
  </si>
  <si>
    <t>GARCIA MASCARAQUE PALENZUELA, GUILLERMO</t>
  </si>
  <si>
    <t>GIMENEZ GUARDIOLA, ESTEFANIA</t>
  </si>
  <si>
    <t>GIMENO PEREZ, ESAUL</t>
  </si>
  <si>
    <t>GOMEZ BOUZA, VICTORIANO</t>
  </si>
  <si>
    <t>GOMEZ ORGEIRA, JOSE LUIS</t>
  </si>
  <si>
    <t>GOMEZ LANDERO BENITEZ, MARIA SILVIA</t>
  </si>
  <si>
    <t>GONZALEZ BERMEJO, VENANCIO</t>
  </si>
  <si>
    <t>GONZALEZ CABELLO, FRANCISCO JOSE</t>
  </si>
  <si>
    <t>GONZALEZ CULEBRAS, FRANCISCO JOSE</t>
  </si>
  <si>
    <t>GONZALEZ GOMEZ, PEDRO JAVIER</t>
  </si>
  <si>
    <t>GONZALEZ JIMENEZ, MONTSERRAT</t>
  </si>
  <si>
    <t>GONZALEZ MARTIN, PAULA</t>
  </si>
  <si>
    <t>GONZALEZ SAN ISIDRO, ANDRES</t>
  </si>
  <si>
    <t>GOROSPE GONZALEZ, IVAN</t>
  </si>
  <si>
    <t>GRAÑA RIVAS, MUSA FARA</t>
  </si>
  <si>
    <t>GRAUPERA SANZ, MARIA NIEVES</t>
  </si>
  <si>
    <t>GUILLEN MORA, ISABEL</t>
  </si>
  <si>
    <t>GUITERIA MARTIN, MARIA ANTONIA</t>
  </si>
  <si>
    <t>GUTIERREZ RAMIREZ, MARIA CONSUELO</t>
  </si>
  <si>
    <t>HARO CASTRO, MARIA DOLORS</t>
  </si>
  <si>
    <t>HERNANDEZ DELGADO, MARIA DE LOS DOLORES</t>
  </si>
  <si>
    <t>HERNANDEZ ESCOBAR, MARIA JESUS</t>
  </si>
  <si>
    <t>HERNANDEZ GIL, JUAN CARLOS</t>
  </si>
  <si>
    <t>HERNANDEZ MAGALLON, MARIA PILAR</t>
  </si>
  <si>
    <t>HERNANDEZ PEÑALBA, GUILLERMO</t>
  </si>
  <si>
    <t>HERNANDEZ PEREZ, CARLOS JAVIER</t>
  </si>
  <si>
    <t>HERNANDEZ POL, JOSE ANTONIO</t>
  </si>
  <si>
    <t>HERNANDEZ ROSA, RAQUEL</t>
  </si>
  <si>
    <t>HERRERA FERNANDEZ DE MERA, ANA MARIA</t>
  </si>
  <si>
    <t>HIDALGO SERRANO, MARIA CLARA</t>
  </si>
  <si>
    <t>HUERTAS QUINTANA, EVARISTO</t>
  </si>
  <si>
    <t>IGLESIAS DE PEDRO, ESTRELLA</t>
  </si>
  <si>
    <t>JIMENEZ ORTEGA, BLAS</t>
  </si>
  <si>
    <t>JUAN GONZALEZ, MARIA ELENA DE</t>
  </si>
  <si>
    <t>LECIÑENA LORENTE, MARIA TERESA</t>
  </si>
  <si>
    <t>LENCINA ROMERO, PABLO JOSE</t>
  </si>
  <si>
    <t>LLACER VERDET, JOSE RAMON</t>
  </si>
  <si>
    <t>LOBATO PIMENTEL, MARIA DEL MAR</t>
  </si>
  <si>
    <t>LOPEZ ALMOFREY, CAROLINA</t>
  </si>
  <si>
    <t>LOPEZ AYESA, PEDRO JOSE</t>
  </si>
  <si>
    <t>LOPEZ CAMARA, SERGIO</t>
  </si>
  <si>
    <t>LOPEZ GOMEZ, BEGOÑA</t>
  </si>
  <si>
    <t>LOPEZ DE LERMA PEREZ DE GRACIA, ANGEL</t>
  </si>
  <si>
    <t>LUCIAÑEZ ESTEBAN, MARIA MERCEDES</t>
  </si>
  <si>
    <t>LUNA JABALQUINTO, MARIA CONCEPCION</t>
  </si>
  <si>
    <t>LUQUE AMARO, JOSE ANTONIO</t>
  </si>
  <si>
    <t>MANJON CABEZA LOPEZ, MAURICIO</t>
  </si>
  <si>
    <t>MARCO MARTINEZ, JORGE</t>
  </si>
  <si>
    <t>MARIJUAN HERAS, MARIA JOSEFA</t>
  </si>
  <si>
    <t>MARIN MERIDA, JOSE MIGUEL</t>
  </si>
  <si>
    <t>MARIN SALVADOR, MANEL</t>
  </si>
  <si>
    <t>MARQUES ALVAREZ, MARIA ELENA</t>
  </si>
  <si>
    <t>MARTIN KNECHT, ALFONSO</t>
  </si>
  <si>
    <t>MARTINEZ ROMERO, CONSUELO</t>
  </si>
  <si>
    <t>MARTINEZ SANCHEZ, MARIA MARTA</t>
  </si>
  <si>
    <t>MARZAN BALO, MARIA GORETTI</t>
  </si>
  <si>
    <t>MATEOS NOGALES, AURORA</t>
  </si>
  <si>
    <t>MEDELA DE MINGO-SANCHO, MARIA DEL ROSARIO</t>
  </si>
  <si>
    <t>MELIAN RODRIGUEZ, WENDY SOFIA</t>
  </si>
  <si>
    <t>MIGUEL CARO, PATRICIA DE</t>
  </si>
  <si>
    <t>MIR SALA, JORGE</t>
  </si>
  <si>
    <t>MOLIA FERNANDEZ, VALENTIN</t>
  </si>
  <si>
    <t>MONROIG BADIA, MONSERRAT</t>
  </si>
  <si>
    <t>MORAL MARQUEZ, SOLEDAD</t>
  </si>
  <si>
    <t>MORALES MORALES, MARIA ADELA</t>
  </si>
  <si>
    <t>MORALES RIVAS, ISABEL ANA</t>
  </si>
  <si>
    <t>MORENO FERNANDEZ, ANTONIO JESUS</t>
  </si>
  <si>
    <t>MORENO GARCIA, RAFAEL</t>
  </si>
  <si>
    <t>MORENO MARTIN, MARIA ELENA</t>
  </si>
  <si>
    <t>MORENO NAVARRO, OSCAR</t>
  </si>
  <si>
    <t>MORENO SANCHEZ, RAQUEL</t>
  </si>
  <si>
    <t>MULLOR GRIFOL, JOSE LUIS</t>
  </si>
  <si>
    <t>MUNERA GIMENO, ANTONIO</t>
  </si>
  <si>
    <t>NARANJO SORIANO, ANDRES</t>
  </si>
  <si>
    <t>NAVARRO FUSTER, EVA MARIA</t>
  </si>
  <si>
    <t>NAVARRO MARCO, HECTOR DE LOS REYES</t>
  </si>
  <si>
    <t>NAVARRO VELEZ, MANUELA</t>
  </si>
  <si>
    <t>NOVA VALIENTE, ALICIA</t>
  </si>
  <si>
    <t>NOVILLO DIAZ, ALEJANDRO</t>
  </si>
  <si>
    <t>NOVOA DOCABO, JOSE ENRIQUE</t>
  </si>
  <si>
    <t>OTERO DOMARCO, ALVARO</t>
  </si>
  <si>
    <t>PARRILLA MORA, JULIO</t>
  </si>
  <si>
    <t>PAU GIRALDA, OLGA</t>
  </si>
  <si>
    <t>PAZ GOMEZ, RUTH DE LA</t>
  </si>
  <si>
    <t>PEDRAZA ORTEGA, SILVIA</t>
  </si>
  <si>
    <t>PEDRO GONZALEZ, LUCIA DE</t>
  </si>
  <si>
    <t>PEIRO PALMER, SALVADOR</t>
  </si>
  <si>
    <t>PELAEZ SANTOS, LAURA</t>
  </si>
  <si>
    <t>PENALVA RUBERT, ENCARNACION</t>
  </si>
  <si>
    <t>PEÑALVER TUREGANO, MONTSERRAT</t>
  </si>
  <si>
    <t>PEON RUIZ, JAVIER JESUS</t>
  </si>
  <si>
    <t>PERAL BALBASTRE, MARIA DOLORES</t>
  </si>
  <si>
    <t>PEREZ FOLGADO, MARIA ISABEL</t>
  </si>
  <si>
    <t>PEREZ GONZALEZ, ESTRELLA DE LAS NIEVES</t>
  </si>
  <si>
    <t>PEREZ MORCILLO, BEGOÑA SALUD</t>
  </si>
  <si>
    <t>PEREZ NEGRILLO, MARIA DEL PILAR</t>
  </si>
  <si>
    <t>PEREZ OTERO, MARIA DEL PILAR</t>
  </si>
  <si>
    <t>PEREZ PARRAS, MARIA DE LA O</t>
  </si>
  <si>
    <t>PONCELA CARRETERO, GEMMA</t>
  </si>
  <si>
    <t>PORTILLO NAVARRO, ENRIQUE</t>
  </si>
  <si>
    <t>PRADOS MEDINA, MANUEL</t>
  </si>
  <si>
    <t>QUINTELA SILVA, JOSE ENRIQUE</t>
  </si>
  <si>
    <t>RAMON CHUECA, JORDI</t>
  </si>
  <si>
    <t>RAPOSO SANCHEZ, RITA MARIA</t>
  </si>
  <si>
    <t>RAYA LOPEZ, MIGUEL</t>
  </si>
  <si>
    <t>REY MUÑOZ, DIANA</t>
  </si>
  <si>
    <t>RICHART FERNANDEZ, JORGE</t>
  </si>
  <si>
    <t>RICHART FRANCES, PALOMA</t>
  </si>
  <si>
    <t>RIEGO ABEJON, UGO DAVID</t>
  </si>
  <si>
    <t>RIVERA ALVAREZ, NOELIA</t>
  </si>
  <si>
    <t>ROBLA SANCHIS, JOSE MANUEL</t>
  </si>
  <si>
    <t>ROCAFULL MARTINEZ, IÑAKI</t>
  </si>
  <si>
    <t>RODRIGUEZ ALVAREZ, BEGOÑA</t>
  </si>
  <si>
    <t>RODRIGUEZ ARCAY, SERGIO DANIEL</t>
  </si>
  <si>
    <t>RODRIGUEZ LOPEZ, ALVARO</t>
  </si>
  <si>
    <t>RODRIGUEZ SANTAMARIA, ARTURO</t>
  </si>
  <si>
    <t>RODRIGUEZ SEOANE, ARACELI</t>
  </si>
  <si>
    <t>RODRIGUEZ TEJADA, MONICA</t>
  </si>
  <si>
    <t>ROMAN NARES, ANA ISABEL</t>
  </si>
  <si>
    <t>ROMERO CASCALES, MARIA ANGELES</t>
  </si>
  <si>
    <t>ROSADO SANCHEZ, JULIO</t>
  </si>
  <si>
    <t>RUANO CATALAN, ANTONIO</t>
  </si>
  <si>
    <t>RUIZ MATEO, MARIA TERESA</t>
  </si>
  <si>
    <t>SAENZ RUIZ, SANTIAGO</t>
  </si>
  <si>
    <t>SALGADO SAHUQUILLO, CRISTINA GREGORIA</t>
  </si>
  <si>
    <t>SANCHEZ GIL, MARIA JOSE</t>
  </si>
  <si>
    <t>SANCHEZ RUIZ, ANA MARIA</t>
  </si>
  <si>
    <t>SANCHEZ SANCHEZ, TOMAS</t>
  </si>
  <si>
    <t>SANTAMARIA SUAREZ, OSCAR</t>
  </si>
  <si>
    <t>SEGADOR MAGANES, DESIDERIO</t>
  </si>
  <si>
    <t>SEGARRA FERRANDO, JUAN JOSE</t>
  </si>
  <si>
    <t>SENTENACH FILELLA, JAVIER</t>
  </si>
  <si>
    <t>SERRANO GARCIA, EUGENIO</t>
  </si>
  <si>
    <t>SERRANO GOMEZ, JUAN TIRSO</t>
  </si>
  <si>
    <t>SOLER FERNANDEZ, JOSE JORGE</t>
  </si>
  <si>
    <t>SOLERA PEREZ, LUIS</t>
  </si>
  <si>
    <t>SOLIS BRIZ, INMACULADA EDELMIRA</t>
  </si>
  <si>
    <t>SUAREZ LOBO, MARTA</t>
  </si>
  <si>
    <t>TAJADURA MARTINEZ, MARIA PILAR</t>
  </si>
  <si>
    <t>TAMARGO ARDURA, JOSE LUIS</t>
  </si>
  <si>
    <t>TELLADO GONZALEZ, PAULA</t>
  </si>
  <si>
    <t>TIJERIN RODRIGUEZ, MARIA ELENA</t>
  </si>
  <si>
    <t>TOBARRA JIMENEZ, MARIA ENCARNACION</t>
  </si>
  <si>
    <t>TORRECILLAS CHOCRON, RAQUEL</t>
  </si>
  <si>
    <t>TORREGROSA ALBERT, LAURA INES</t>
  </si>
  <si>
    <t>TORRES FUENTES, INMACULADA</t>
  </si>
  <si>
    <t>TORTOLA TALAVERA, RAQUEL</t>
  </si>
  <si>
    <t>TRABAZO GORDILLO, ROBERTO</t>
  </si>
  <si>
    <t>UREÑA BENAVENT, VICENTE</t>
  </si>
  <si>
    <t>URETA PEREZ, MARIA ISABEL</t>
  </si>
  <si>
    <t>VALLET GARCIA, ZULEMA</t>
  </si>
  <si>
    <t>VALVERDE IBAÑEZ, JUAN JESUS</t>
  </si>
  <si>
    <t>VARGAS MARMOL, VICTORIA</t>
  </si>
  <si>
    <t>VAZQUEZ MEIZOSO, JUAN ALBERTO</t>
  </si>
  <si>
    <t>VILLALOBOS SAEZ, GABRIEL</t>
  </si>
  <si>
    <t>VILLAMARIN FERNANDEZ, MARIA LOURDES</t>
  </si>
  <si>
    <t>VIÑAS FONTAN, DAVID</t>
  </si>
  <si>
    <t>YANIZ ALVAREZ, SUSANA</t>
  </si>
  <si>
    <t>Nota media 1er Examen =  12,65  / (10,76) + (1,89 )</t>
  </si>
  <si>
    <t>Nota media 2º examen = 15,32</t>
  </si>
  <si>
    <t>Nota media 3er examen = 21,67</t>
  </si>
  <si>
    <t xml:space="preserve">Nota media final = 49,21 </t>
  </si>
  <si>
    <t>ALAMEDA CAMPOS, ISABEL</t>
  </si>
  <si>
    <t>BADIMON MAS, ENRIQUE</t>
  </si>
  <si>
    <t>BEJAR MARTINEZ, MONICA CRISTINA</t>
  </si>
  <si>
    <t>ESTEVES DE SOUSA, HELENA</t>
  </si>
  <si>
    <t>PARDO POVEDA, ISABEL MARIA</t>
  </si>
  <si>
    <t>RANCAÑO PASARIN, LEONARDO</t>
  </si>
  <si>
    <t>RODRIGUEZ FERNANDEZ, ENRIQUE</t>
  </si>
  <si>
    <t>RODRIGUEZ GARCIA, SILVIA MARIA</t>
  </si>
  <si>
    <t>RODRIGUEZ SALMERON, ROSA MARIA</t>
  </si>
  <si>
    <t>SAAVEDRA GAMALLO, MARIA JOSE</t>
  </si>
  <si>
    <t>UTRERA GOMEZ, DIANA</t>
  </si>
  <si>
    <t>SEGUIMIENTO LECTURAS CTH OPE 2018</t>
  </si>
  <si>
    <t>Días seguimiento</t>
  </si>
  <si>
    <t>43 de 43</t>
  </si>
  <si>
    <t>#</t>
  </si>
  <si>
    <t>Día</t>
  </si>
  <si>
    <t>Tribunal</t>
  </si>
  <si>
    <t>Lecturas largas (+5m)</t>
  </si>
  <si>
    <t>Lecturas cortas (-5m)</t>
  </si>
  <si>
    <t>No presentados</t>
  </si>
  <si>
    <t>OPE 2018</t>
  </si>
  <si>
    <t>OPE 2017</t>
  </si>
  <si>
    <t>Diferencia</t>
  </si>
  <si>
    <t>Número a suspender</t>
  </si>
  <si>
    <t>Pos.media</t>
  </si>
  <si>
    <t>Lecturas largas  (+5m)</t>
  </si>
  <si>
    <t>Subtotal</t>
  </si>
  <si>
    <t>Extrapolación</t>
  </si>
  <si>
    <t>A suspender</t>
  </si>
  <si>
    <t>*</t>
  </si>
  <si>
    <t>Lunes</t>
  </si>
  <si>
    <t>Martes</t>
  </si>
  <si>
    <t>**</t>
  </si>
  <si>
    <t>Miércoles</t>
  </si>
  <si>
    <t>Jueves</t>
  </si>
  <si>
    <t>Viernes</t>
  </si>
  <si>
    <t>Orden</t>
  </si>
  <si>
    <t>CUADRO RESUMEN OPOSICIONES TÉCNICO DE HACIENDA 
PROMOCIÓN 2018  - XIX
TURNO LIBRE</t>
  </si>
  <si>
    <t>CUADRO RESUMEN OPOSICIONES TÉCNICO DE HACIENDA 
PROMOCIÓN 2018  - XIX
TURNO LIBRE DISCAPACITADOS</t>
  </si>
  <si>
    <t>CUADRO RESUMEN OPOSICIONES TÉCNICO DE HACIENDA 
PROMOCIÓN 2018  - XIX
PROMOCIÓN INTERNA</t>
  </si>
  <si>
    <t>CUADRO RESUMEN OPOSICIONES TÉCNICO DE HACIENDA 
PROMOCIÓN 2018  - XIX
PROMOCIÓN INTERNA DISCAPACITADOS</t>
  </si>
  <si>
    <t xml:space="preserve">Nota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</si>
</sst>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color rgb="FF000000"/>
      <name val="Times New Roman"/>
      <charset val="204"/>
    </font>
    <font>
      <sz val="10"/>
      <color rgb="FF000000"/>
      <name val="Times New Roman"/>
    </font>
    <font>
      <sz val="10"/>
      <color rgb="FF000000"/>
      <name val="Arial"/>
    </font>
    <font>
      <b/>
      <sz val="10"/>
      <color rgb="FF000000"/>
      <name val="Arial"/>
    </font>
    <font>
      <b/>
      <sz val="10"/>
      <color theme="1"/>
      <name val="Times New Roman"/>
    </font>
    <font>
      <i/>
      <sz val="10"/>
      <color rgb="FF000000"/>
      <name val="Arial"/>
    </font>
    <font>
      <b/>
      <i/>
      <sz val="10"/>
      <color rgb="FF000000"/>
      <name val="Arial"/>
    </font>
    <font>
      <b/>
      <sz val="10"/>
      <color theme="0"/>
      <name val="Arial"/>
    </font>
    <font>
      <sz val="10"/>
      <color theme="1"/>
      <name val="Arial"/>
    </font>
    <font>
      <b/>
      <sz val="10"/>
      <color theme="1"/>
      <name val="Arial"/>
    </font>
    <font>
      <i/>
      <sz val="9"/>
      <color rgb="FF000000"/>
      <name val="Arial"/>
    </font>
    <font>
      <sz val="9"/>
      <name val="Arial"/>
    </font>
    <font>
      <i/>
      <sz val="8"/>
      <color rgb="FF000000"/>
      <name val="Times New Roman"/>
    </font>
    <font>
      <sz val="10"/>
      <color theme="0"/>
      <name val="Times New Roman"/>
    </font>
    <font>
      <sz val="11"/>
      <color rgb="FF000000"/>
      <name val="Times New Roman"/>
    </font>
    <font>
      <b/>
      <sz val="16"/>
      <color theme="0"/>
      <name val="Times New Roman"/>
    </font>
    <font>
      <b/>
      <sz val="11"/>
      <color rgb="FF000000"/>
      <name val="Times New Roman"/>
    </font>
    <font>
      <b/>
      <sz val="10"/>
      <color theme="0"/>
      <name val="Times New Roman"/>
    </font>
    <font>
      <b/>
      <sz val="10"/>
      <color rgb="FF000000"/>
      <name val="Times New Roman"/>
    </font>
    <font>
      <i/>
      <sz val="11"/>
      <color rgb="FF000000"/>
      <name val="Times New Roman"/>
    </font>
    <font>
      <sz val="11"/>
      <color theme="1"/>
      <name val="Calibri"/>
      <family val="2"/>
      <scheme val="minor"/>
    </font>
    <font>
      <b/>
      <sz val="18"/>
      <color theme="0"/>
      <name val="Arial"/>
    </font>
    <font>
      <u/>
      <sz val="10"/>
      <color theme="10"/>
      <name val="Times New Roman"/>
    </font>
    <font>
      <u/>
      <sz val="10"/>
      <color theme="11"/>
      <name val="Times New Roman"/>
    </font>
  </fonts>
  <fills count="2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8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rgb="FF000000"/>
      </left>
      <right/>
      <top style="medium">
        <color auto="1"/>
      </top>
      <bottom style="thin">
        <color rgb="FF00000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auto="1"/>
      </left>
      <right/>
      <top style="medium">
        <color theme="1"/>
      </top>
      <bottom/>
      <diagonal/>
    </border>
    <border>
      <left style="medium">
        <color auto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thin">
        <color theme="1"/>
      </right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thin">
        <color theme="1"/>
      </left>
      <right style="thin">
        <color theme="1"/>
      </right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 style="medium">
        <color theme="1"/>
      </left>
      <right style="thin">
        <color auto="1"/>
      </right>
      <top style="medium">
        <color theme="1"/>
      </top>
      <bottom/>
      <diagonal/>
    </border>
    <border>
      <left style="thin">
        <color auto="1"/>
      </left>
      <right style="thin">
        <color auto="1"/>
      </right>
      <top style="medium">
        <color theme="1"/>
      </top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 style="medium">
        <color theme="1"/>
      </right>
      <top/>
      <bottom style="thin">
        <color theme="1"/>
      </bottom>
      <diagonal/>
    </border>
    <border>
      <left style="medium">
        <color theme="1"/>
      </left>
      <right style="thin">
        <color auto="1"/>
      </right>
      <top/>
      <bottom/>
      <diagonal/>
    </border>
    <border>
      <left style="medium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medium">
        <color theme="1"/>
      </left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medium">
        <color theme="1"/>
      </right>
      <top style="thin">
        <color theme="1"/>
      </top>
      <bottom/>
      <diagonal/>
    </border>
    <border>
      <left style="medium">
        <color theme="1"/>
      </left>
      <right style="thin">
        <color auto="1"/>
      </right>
      <top/>
      <bottom style="medium">
        <color theme="1"/>
      </bottom>
      <diagonal/>
    </border>
    <border>
      <left style="thin">
        <color auto="1"/>
      </left>
      <right style="thin">
        <color auto="1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20" fillId="0" borderId="0"/>
    <xf numFmtId="9" fontId="20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</cellStyleXfs>
  <cellXfs count="341">
    <xf numFmtId="0" fontId="0" fillId="0" borderId="0" xfId="0"/>
    <xf numFmtId="0" fontId="2" fillId="0" borderId="0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3" xfId="0" applyFont="1" applyFill="1" applyBorder="1" applyAlignment="1">
      <alignment horizontal="center" vertical="top"/>
    </xf>
    <xf numFmtId="0" fontId="3" fillId="2" borderId="4" xfId="0" applyFont="1" applyFill="1" applyBorder="1" applyAlignment="1">
      <alignment horizontal="center" vertical="top"/>
    </xf>
    <xf numFmtId="0" fontId="2" fillId="0" borderId="5" xfId="0" applyFont="1" applyFill="1" applyBorder="1" applyAlignment="1">
      <alignment horizontal="center" vertical="center"/>
    </xf>
    <xf numFmtId="10" fontId="2" fillId="0" borderId="6" xfId="1" applyNumberFormat="1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top"/>
    </xf>
    <xf numFmtId="0" fontId="2" fillId="0" borderId="8" xfId="0" applyFont="1" applyFill="1" applyBorder="1" applyAlignment="1">
      <alignment horizontal="center" vertical="center"/>
    </xf>
    <xf numFmtId="10" fontId="2" fillId="0" borderId="9" xfId="1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0" fillId="2" borderId="3" xfId="0" applyFill="1" applyBorder="1" applyAlignment="1">
      <alignment horizontal="center" vertical="top"/>
    </xf>
    <xf numFmtId="0" fontId="4" fillId="2" borderId="4" xfId="0" applyFont="1" applyFill="1" applyBorder="1" applyAlignment="1">
      <alignment horizontal="center" vertical="top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top"/>
    </xf>
    <xf numFmtId="0" fontId="2" fillId="0" borderId="14" xfId="0" applyFont="1" applyFill="1" applyBorder="1" applyAlignment="1">
      <alignment horizontal="center" vertical="center"/>
    </xf>
    <xf numFmtId="10" fontId="2" fillId="0" borderId="15" xfId="1" applyNumberFormat="1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top"/>
    </xf>
    <xf numFmtId="0" fontId="0" fillId="0" borderId="16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0" fontId="2" fillId="0" borderId="0" xfId="1" applyNumberFormat="1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top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top"/>
    </xf>
    <xf numFmtId="0" fontId="2" fillId="0" borderId="5" xfId="0" applyFont="1" applyFill="1" applyBorder="1" applyAlignment="1">
      <alignment horizontal="center" vertical="top"/>
    </xf>
    <xf numFmtId="9" fontId="2" fillId="0" borderId="22" xfId="1" applyNumberFormat="1" applyFont="1" applyFill="1" applyBorder="1" applyAlignment="1">
      <alignment horizontal="center" vertical="top"/>
    </xf>
    <xf numFmtId="9" fontId="2" fillId="0" borderId="22" xfId="1" applyFont="1" applyFill="1" applyBorder="1" applyAlignment="1">
      <alignment horizontal="center" vertical="top"/>
    </xf>
    <xf numFmtId="0" fontId="2" fillId="0" borderId="25" xfId="0" applyFont="1" applyFill="1" applyBorder="1" applyAlignment="1">
      <alignment horizontal="center" vertical="top"/>
    </xf>
    <xf numFmtId="0" fontId="5" fillId="2" borderId="9" xfId="0" applyFont="1" applyFill="1" applyBorder="1" applyAlignment="1">
      <alignment horizontal="center" vertical="top"/>
    </xf>
    <xf numFmtId="0" fontId="2" fillId="0" borderId="8" xfId="0" applyFont="1" applyFill="1" applyBorder="1" applyAlignment="1">
      <alignment horizontal="center" vertical="top"/>
    </xf>
    <xf numFmtId="9" fontId="2" fillId="0" borderId="26" xfId="1" applyNumberFormat="1" applyFont="1" applyFill="1" applyBorder="1" applyAlignment="1">
      <alignment horizontal="center" vertical="top"/>
    </xf>
    <xf numFmtId="9" fontId="2" fillId="0" borderId="26" xfId="1" applyFont="1" applyFill="1" applyBorder="1" applyAlignment="1">
      <alignment horizontal="center" vertical="top"/>
    </xf>
    <xf numFmtId="0" fontId="5" fillId="2" borderId="15" xfId="0" applyFont="1" applyFill="1" applyBorder="1" applyAlignment="1">
      <alignment horizontal="center" vertical="top"/>
    </xf>
    <xf numFmtId="0" fontId="2" fillId="0" borderId="14" xfId="0" applyFont="1" applyFill="1" applyBorder="1" applyAlignment="1">
      <alignment horizontal="center" vertical="top"/>
    </xf>
    <xf numFmtId="9" fontId="2" fillId="0" borderId="27" xfId="1" applyNumberFormat="1" applyFont="1" applyFill="1" applyBorder="1" applyAlignment="1">
      <alignment horizontal="center" vertical="top"/>
    </xf>
    <xf numFmtId="9" fontId="2" fillId="0" borderId="27" xfId="1" applyFont="1" applyFill="1" applyBorder="1" applyAlignment="1">
      <alignment horizontal="center" vertical="top"/>
    </xf>
    <xf numFmtId="0" fontId="2" fillId="0" borderId="28" xfId="0" applyFont="1" applyFill="1" applyBorder="1" applyAlignment="1">
      <alignment horizontal="center" vertical="top"/>
    </xf>
    <xf numFmtId="0" fontId="3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top"/>
    </xf>
    <xf numFmtId="9" fontId="2" fillId="0" borderId="0" xfId="1" applyNumberFormat="1" applyFont="1" applyFill="1" applyBorder="1" applyAlignment="1">
      <alignment horizontal="center" vertical="top"/>
    </xf>
    <xf numFmtId="0" fontId="6" fillId="0" borderId="0" xfId="0" applyFont="1" applyFill="1" applyBorder="1" applyAlignment="1">
      <alignment horizontal="center" vertical="top"/>
    </xf>
    <xf numFmtId="9" fontId="2" fillId="0" borderId="0" xfId="1" applyFont="1" applyFill="1" applyBorder="1" applyAlignment="1">
      <alignment horizontal="center" vertical="top"/>
    </xf>
    <xf numFmtId="0" fontId="2" fillId="0" borderId="6" xfId="0" applyFont="1" applyFill="1" applyBorder="1" applyAlignment="1">
      <alignment horizontal="center" vertical="top"/>
    </xf>
    <xf numFmtId="0" fontId="2" fillId="0" borderId="30" xfId="0" applyFont="1" applyFill="1" applyBorder="1" applyAlignment="1">
      <alignment horizontal="center" vertical="top"/>
    </xf>
    <xf numFmtId="0" fontId="5" fillId="2" borderId="5" xfId="0" applyFont="1" applyFill="1" applyBorder="1" applyAlignment="1">
      <alignment horizontal="center" vertical="top"/>
    </xf>
    <xf numFmtId="0" fontId="2" fillId="0" borderId="31" xfId="0" applyFont="1" applyFill="1" applyBorder="1" applyAlignment="1">
      <alignment horizontal="center" vertical="top"/>
    </xf>
    <xf numFmtId="0" fontId="2" fillId="0" borderId="32" xfId="0" applyFont="1" applyFill="1" applyBorder="1" applyAlignment="1">
      <alignment horizontal="center" vertical="top"/>
    </xf>
    <xf numFmtId="0" fontId="8" fillId="0" borderId="22" xfId="0" applyFont="1" applyFill="1" applyBorder="1" applyAlignment="1">
      <alignment horizontal="center" vertical="top"/>
    </xf>
    <xf numFmtId="0" fontId="5" fillId="2" borderId="8" xfId="0" applyFont="1" applyFill="1" applyBorder="1" applyAlignment="1">
      <alignment horizontal="center" vertical="top"/>
    </xf>
    <xf numFmtId="0" fontId="8" fillId="0" borderId="26" xfId="0" applyFont="1" applyFill="1" applyBorder="1" applyAlignment="1">
      <alignment horizontal="center" vertical="top"/>
    </xf>
    <xf numFmtId="0" fontId="0" fillId="0" borderId="0" xfId="0" applyFill="1" applyBorder="1" applyAlignment="1">
      <alignment horizontal="left" vertical="top"/>
    </xf>
    <xf numFmtId="0" fontId="2" fillId="0" borderId="33" xfId="0" applyFont="1" applyFill="1" applyBorder="1" applyAlignment="1">
      <alignment horizontal="center" vertical="top"/>
    </xf>
    <xf numFmtId="0" fontId="2" fillId="0" borderId="34" xfId="0" applyFont="1" applyFill="1" applyBorder="1" applyAlignment="1">
      <alignment horizontal="center" vertical="top"/>
    </xf>
    <xf numFmtId="0" fontId="2" fillId="10" borderId="33" xfId="0" applyFont="1" applyFill="1" applyBorder="1" applyAlignment="1">
      <alignment horizontal="center" vertical="top"/>
    </xf>
    <xf numFmtId="0" fontId="2" fillId="10" borderId="34" xfId="0" applyFont="1" applyFill="1" applyBorder="1" applyAlignment="1">
      <alignment horizontal="center" vertical="top"/>
    </xf>
    <xf numFmtId="0" fontId="8" fillId="10" borderId="26" xfId="0" applyFont="1" applyFill="1" applyBorder="1" applyAlignment="1">
      <alignment horizontal="center" vertical="top"/>
    </xf>
    <xf numFmtId="0" fontId="5" fillId="2" borderId="14" xfId="0" applyFont="1" applyFill="1" applyBorder="1" applyAlignment="1">
      <alignment horizontal="center" vertical="top"/>
    </xf>
    <xf numFmtId="0" fontId="2" fillId="0" borderId="35" xfId="0" applyFont="1" applyFill="1" applyBorder="1" applyAlignment="1">
      <alignment horizontal="center" vertical="top"/>
    </xf>
    <xf numFmtId="0" fontId="2" fillId="0" borderId="36" xfId="0" applyFont="1" applyFill="1" applyBorder="1" applyAlignment="1">
      <alignment horizontal="center" vertical="top"/>
    </xf>
    <xf numFmtId="1" fontId="2" fillId="0" borderId="5" xfId="0" applyNumberFormat="1" applyFont="1" applyFill="1" applyBorder="1" applyAlignment="1">
      <alignment horizontal="center" vertical="top"/>
    </xf>
    <xf numFmtId="9" fontId="2" fillId="0" borderId="25" xfId="1" applyFont="1" applyFill="1" applyBorder="1" applyAlignment="1">
      <alignment horizontal="center" vertical="top"/>
    </xf>
    <xf numFmtId="1" fontId="2" fillId="0" borderId="25" xfId="0" applyNumberFormat="1" applyFont="1" applyFill="1" applyBorder="1" applyAlignment="1">
      <alignment horizontal="center" vertical="top"/>
    </xf>
    <xf numFmtId="1" fontId="2" fillId="0" borderId="22" xfId="0" applyNumberFormat="1" applyFont="1" applyFill="1" applyBorder="1" applyAlignment="1">
      <alignment horizontal="center" vertical="top"/>
    </xf>
    <xf numFmtId="0" fontId="6" fillId="10" borderId="30" xfId="0" applyFont="1" applyFill="1" applyBorder="1" applyAlignment="1">
      <alignment horizontal="center" vertical="center"/>
    </xf>
    <xf numFmtId="0" fontId="6" fillId="9" borderId="30" xfId="0" applyFont="1" applyFill="1" applyBorder="1" applyAlignment="1">
      <alignment horizontal="center" vertical="center"/>
    </xf>
    <xf numFmtId="0" fontId="6" fillId="11" borderId="24" xfId="0" applyFont="1" applyFill="1" applyBorder="1" applyAlignment="1">
      <alignment horizontal="center" vertical="center"/>
    </xf>
    <xf numFmtId="1" fontId="2" fillId="0" borderId="8" xfId="0" applyNumberFormat="1" applyFont="1" applyFill="1" applyBorder="1" applyAlignment="1">
      <alignment horizontal="center" vertical="top"/>
    </xf>
    <xf numFmtId="1" fontId="2" fillId="0" borderId="0" xfId="0" applyNumberFormat="1" applyFont="1" applyFill="1" applyBorder="1" applyAlignment="1">
      <alignment horizontal="center" vertical="top"/>
    </xf>
    <xf numFmtId="1" fontId="2" fillId="0" borderId="26" xfId="0" applyNumberFormat="1" applyFont="1" applyFill="1" applyBorder="1" applyAlignment="1">
      <alignment horizontal="center" vertical="top"/>
    </xf>
    <xf numFmtId="0" fontId="2" fillId="0" borderId="9" xfId="0" applyFont="1" applyFill="1" applyBorder="1" applyAlignment="1">
      <alignment horizontal="center" vertical="top"/>
    </xf>
    <xf numFmtId="0" fontId="2" fillId="0" borderId="26" xfId="0" applyFont="1" applyFill="1" applyBorder="1" applyAlignment="1">
      <alignment horizontal="center" vertical="top"/>
    </xf>
    <xf numFmtId="1" fontId="2" fillId="0" borderId="14" xfId="0" applyNumberFormat="1" applyFont="1" applyFill="1" applyBorder="1" applyAlignment="1">
      <alignment horizontal="center" vertical="top"/>
    </xf>
    <xf numFmtId="9" fontId="2" fillId="0" borderId="28" xfId="1" applyFont="1" applyFill="1" applyBorder="1" applyAlignment="1">
      <alignment horizontal="center" vertical="top"/>
    </xf>
    <xf numFmtId="1" fontId="2" fillId="0" borderId="28" xfId="0" applyNumberFormat="1" applyFont="1" applyFill="1" applyBorder="1" applyAlignment="1">
      <alignment horizontal="center" vertical="top"/>
    </xf>
    <xf numFmtId="1" fontId="2" fillId="0" borderId="27" xfId="0" applyNumberFormat="1" applyFont="1" applyFill="1" applyBorder="1" applyAlignment="1">
      <alignment horizontal="center" vertical="top"/>
    </xf>
    <xf numFmtId="0" fontId="2" fillId="0" borderId="15" xfId="0" applyFont="1" applyFill="1" applyBorder="1" applyAlignment="1">
      <alignment horizontal="center" vertical="top"/>
    </xf>
    <xf numFmtId="0" fontId="2" fillId="0" borderId="27" xfId="0" applyFont="1" applyFill="1" applyBorder="1" applyAlignment="1">
      <alignment horizontal="center" vertical="top"/>
    </xf>
    <xf numFmtId="1" fontId="6" fillId="0" borderId="0" xfId="0" applyNumberFormat="1" applyFont="1" applyFill="1" applyBorder="1" applyAlignment="1">
      <alignment horizontal="center" vertical="top"/>
    </xf>
    <xf numFmtId="1" fontId="3" fillId="0" borderId="0" xfId="0" applyNumberFormat="1" applyFont="1" applyFill="1" applyBorder="1" applyAlignment="1">
      <alignment horizontal="center" vertical="top"/>
    </xf>
    <xf numFmtId="0" fontId="3" fillId="9" borderId="30" xfId="0" applyFont="1" applyFill="1" applyBorder="1" applyAlignment="1">
      <alignment horizontal="center" vertical="center" wrapText="1"/>
    </xf>
    <xf numFmtId="0" fontId="9" fillId="11" borderId="30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top"/>
    </xf>
    <xf numFmtId="0" fontId="3" fillId="2" borderId="29" xfId="0" applyFont="1" applyFill="1" applyBorder="1" applyAlignment="1">
      <alignment horizontal="center" vertical="top"/>
    </xf>
    <xf numFmtId="0" fontId="3" fillId="2" borderId="24" xfId="0" applyFont="1" applyFill="1" applyBorder="1" applyAlignment="1">
      <alignment horizontal="center" vertical="top"/>
    </xf>
    <xf numFmtId="0" fontId="3" fillId="2" borderId="30" xfId="0" applyFont="1" applyFill="1" applyBorder="1" applyAlignment="1">
      <alignment horizontal="center" vertical="top"/>
    </xf>
    <xf numFmtId="0" fontId="2" fillId="0" borderId="5" xfId="0" applyFont="1" applyFill="1" applyBorder="1" applyAlignment="1">
      <alignment horizontal="left" vertical="top"/>
    </xf>
    <xf numFmtId="0" fontId="2" fillId="0" borderId="22" xfId="0" applyFont="1" applyFill="1" applyBorder="1" applyAlignment="1">
      <alignment horizontal="center" vertical="top"/>
    </xf>
    <xf numFmtId="0" fontId="2" fillId="0" borderId="8" xfId="0" applyFont="1" applyFill="1" applyBorder="1" applyAlignment="1">
      <alignment horizontal="left" vertical="top"/>
    </xf>
    <xf numFmtId="2" fontId="2" fillId="0" borderId="0" xfId="0" applyNumberFormat="1" applyFont="1" applyFill="1" applyBorder="1" applyAlignment="1">
      <alignment horizontal="center" vertical="top"/>
    </xf>
    <xf numFmtId="0" fontId="10" fillId="0" borderId="26" xfId="0" applyFont="1" applyFill="1" applyBorder="1" applyAlignment="1">
      <alignment horizontal="center" vertical="top"/>
    </xf>
    <xf numFmtId="0" fontId="10" fillId="0" borderId="0" xfId="0" applyFont="1" applyFill="1" applyBorder="1" applyAlignment="1">
      <alignment horizontal="center" vertical="top"/>
    </xf>
    <xf numFmtId="0" fontId="2" fillId="0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3" fillId="2" borderId="37" xfId="0" applyFont="1" applyFill="1" applyBorder="1" applyAlignment="1">
      <alignment horizontal="center" vertical="top"/>
    </xf>
    <xf numFmtId="0" fontId="3" fillId="9" borderId="22" xfId="0" applyFont="1" applyFill="1" applyBorder="1" applyAlignment="1">
      <alignment horizontal="center" vertical="center" wrapText="1"/>
    </xf>
    <xf numFmtId="0" fontId="9" fillId="11" borderId="22" xfId="0" applyFont="1" applyFill="1" applyBorder="1" applyAlignment="1">
      <alignment horizontal="center" vertical="center"/>
    </xf>
    <xf numFmtId="0" fontId="9" fillId="11" borderId="6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top"/>
    </xf>
    <xf numFmtId="0" fontId="3" fillId="2" borderId="25" xfId="0" applyFont="1" applyFill="1" applyBorder="1" applyAlignment="1">
      <alignment horizontal="center" vertical="top"/>
    </xf>
    <xf numFmtId="0" fontId="3" fillId="2" borderId="22" xfId="0" applyFont="1" applyFill="1" applyBorder="1" applyAlignment="1">
      <alignment horizontal="center" vertical="top"/>
    </xf>
    <xf numFmtId="0" fontId="3" fillId="2" borderId="6" xfId="0" applyFont="1" applyFill="1" applyBorder="1" applyAlignment="1">
      <alignment horizontal="center" vertical="top"/>
    </xf>
    <xf numFmtId="0" fontId="11" fillId="0" borderId="40" xfId="0" applyFont="1" applyFill="1" applyBorder="1" applyAlignment="1">
      <alignment vertical="top" wrapText="1"/>
    </xf>
    <xf numFmtId="0" fontId="0" fillId="0" borderId="41" xfId="0" applyFill="1" applyBorder="1" applyAlignment="1">
      <alignment vertical="top" wrapText="1"/>
    </xf>
    <xf numFmtId="0" fontId="0" fillId="0" borderId="42" xfId="0" applyFill="1" applyBorder="1" applyAlignment="1">
      <alignment vertical="top" wrapText="1"/>
    </xf>
    <xf numFmtId="0" fontId="0" fillId="0" borderId="43" xfId="0" applyFill="1" applyBorder="1" applyAlignment="1">
      <alignment vertical="top" wrapText="1"/>
    </xf>
    <xf numFmtId="0" fontId="0" fillId="0" borderId="44" xfId="0" applyFill="1" applyBorder="1" applyAlignment="1">
      <alignment horizontal="left" vertical="top"/>
    </xf>
    <xf numFmtId="0" fontId="0" fillId="0" borderId="42" xfId="0" applyFill="1" applyBorder="1" applyAlignment="1">
      <alignment horizontal="left" vertical="top"/>
    </xf>
    <xf numFmtId="0" fontId="0" fillId="0" borderId="45" xfId="0" applyFill="1" applyBorder="1" applyAlignment="1">
      <alignment horizontal="left" vertical="top"/>
    </xf>
    <xf numFmtId="0" fontId="0" fillId="0" borderId="41" xfId="0" applyFill="1" applyBorder="1" applyAlignment="1">
      <alignment horizontal="left" vertical="top"/>
    </xf>
    <xf numFmtId="0" fontId="0" fillId="0" borderId="43" xfId="0" applyFill="1" applyBorder="1" applyAlignment="1">
      <alignment horizontal="left" vertical="top"/>
    </xf>
    <xf numFmtId="0" fontId="11" fillId="0" borderId="46" xfId="0" applyFont="1" applyFill="1" applyBorder="1" applyAlignment="1">
      <alignment vertical="top" wrapText="1"/>
    </xf>
    <xf numFmtId="0" fontId="0" fillId="0" borderId="47" xfId="0" applyFill="1" applyBorder="1" applyAlignment="1">
      <alignment vertical="top" wrapText="1"/>
    </xf>
    <xf numFmtId="0" fontId="0" fillId="0" borderId="17" xfId="0" applyFill="1" applyBorder="1" applyAlignment="1">
      <alignment vertical="top" wrapText="1"/>
    </xf>
    <xf numFmtId="0" fontId="0" fillId="0" borderId="18" xfId="0" applyFill="1" applyBorder="1" applyAlignment="1">
      <alignment vertical="top" wrapText="1"/>
    </xf>
    <xf numFmtId="0" fontId="0" fillId="0" borderId="16" xfId="0" applyFill="1" applyBorder="1" applyAlignment="1">
      <alignment horizontal="left" vertical="top"/>
    </xf>
    <xf numFmtId="0" fontId="0" fillId="0" borderId="17" xfId="0" applyFill="1" applyBorder="1" applyAlignment="1">
      <alignment horizontal="left" vertical="top"/>
    </xf>
    <xf numFmtId="0" fontId="0" fillId="0" borderId="48" xfId="0" applyFill="1" applyBorder="1" applyAlignment="1">
      <alignment horizontal="left" vertical="top"/>
    </xf>
    <xf numFmtId="0" fontId="0" fillId="0" borderId="47" xfId="0" applyFill="1" applyBorder="1" applyAlignment="1">
      <alignment horizontal="left" vertical="top"/>
    </xf>
    <xf numFmtId="0" fontId="0" fillId="0" borderId="18" xfId="0" applyFill="1" applyBorder="1" applyAlignment="1">
      <alignment horizontal="left" vertical="top"/>
    </xf>
    <xf numFmtId="0" fontId="11" fillId="0" borderId="46" xfId="0" applyFont="1" applyFill="1" applyBorder="1" applyAlignment="1">
      <alignment horizontal="center" vertical="top" wrapText="1"/>
    </xf>
    <xf numFmtId="0" fontId="0" fillId="0" borderId="47" xfId="0" applyFill="1" applyBorder="1" applyAlignment="1">
      <alignment horizontal="center" vertical="top" wrapText="1"/>
    </xf>
    <xf numFmtId="0" fontId="0" fillId="0" borderId="17" xfId="0" applyFill="1" applyBorder="1" applyAlignment="1">
      <alignment horizontal="center" vertical="top" wrapText="1"/>
    </xf>
    <xf numFmtId="0" fontId="0" fillId="0" borderId="18" xfId="0" applyFill="1" applyBorder="1" applyAlignment="1">
      <alignment horizontal="center" vertical="top" wrapText="1"/>
    </xf>
    <xf numFmtId="0" fontId="0" fillId="0" borderId="16" xfId="0" applyFill="1" applyBorder="1" applyAlignment="1">
      <alignment horizontal="center" vertical="top"/>
    </xf>
    <xf numFmtId="0" fontId="0" fillId="0" borderId="17" xfId="0" applyFill="1" applyBorder="1" applyAlignment="1">
      <alignment horizontal="center" vertical="top"/>
    </xf>
    <xf numFmtId="0" fontId="0" fillId="0" borderId="48" xfId="0" applyFill="1" applyBorder="1" applyAlignment="1">
      <alignment horizontal="center" vertical="top"/>
    </xf>
    <xf numFmtId="0" fontId="0" fillId="0" borderId="47" xfId="0" applyFill="1" applyBorder="1" applyAlignment="1">
      <alignment horizontal="center" vertical="top"/>
    </xf>
    <xf numFmtId="0" fontId="0" fillId="0" borderId="18" xfId="0" applyFill="1" applyBorder="1" applyAlignment="1">
      <alignment horizontal="center" vertical="top"/>
    </xf>
    <xf numFmtId="0" fontId="11" fillId="0" borderId="47" xfId="0" applyFont="1" applyFill="1" applyBorder="1" applyAlignment="1">
      <alignment horizontal="center" vertical="top" wrapText="1"/>
    </xf>
    <xf numFmtId="0" fontId="11" fillId="0" borderId="18" xfId="0" applyFont="1" applyFill="1" applyBorder="1" applyAlignment="1">
      <alignment horizontal="center" vertical="top" wrapText="1"/>
    </xf>
    <xf numFmtId="0" fontId="11" fillId="0" borderId="47" xfId="0" applyFont="1" applyFill="1" applyBorder="1" applyAlignment="1">
      <alignment vertical="top" wrapText="1"/>
    </xf>
    <xf numFmtId="0" fontId="11" fillId="0" borderId="18" xfId="0" applyFont="1" applyFill="1" applyBorder="1" applyAlignment="1">
      <alignment vertical="top" wrapText="1"/>
    </xf>
    <xf numFmtId="0" fontId="0" fillId="0" borderId="49" xfId="0" applyFill="1" applyBorder="1" applyAlignment="1">
      <alignment vertical="top" wrapText="1"/>
    </xf>
    <xf numFmtId="0" fontId="0" fillId="0" borderId="20" xfId="0" applyFill="1" applyBorder="1" applyAlignment="1">
      <alignment vertical="top" wrapText="1"/>
    </xf>
    <xf numFmtId="0" fontId="0" fillId="0" borderId="21" xfId="0" applyFill="1" applyBorder="1" applyAlignment="1">
      <alignment vertical="top" wrapText="1"/>
    </xf>
    <xf numFmtId="0" fontId="0" fillId="0" borderId="19" xfId="0" applyFill="1" applyBorder="1" applyAlignment="1">
      <alignment horizontal="left" vertical="top"/>
    </xf>
    <xf numFmtId="0" fontId="0" fillId="0" borderId="20" xfId="0" applyFill="1" applyBorder="1" applyAlignment="1">
      <alignment horizontal="left" vertical="top"/>
    </xf>
    <xf numFmtId="0" fontId="0" fillId="0" borderId="50" xfId="0" applyFill="1" applyBorder="1" applyAlignment="1">
      <alignment horizontal="left" vertical="top"/>
    </xf>
    <xf numFmtId="0" fontId="0" fillId="0" borderId="49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3" fillId="2" borderId="25" xfId="0" applyFont="1" applyFill="1" applyBorder="1" applyAlignment="1">
      <alignment horizontal="center" vertical="center"/>
    </xf>
    <xf numFmtId="0" fontId="0" fillId="0" borderId="41" xfId="0" applyBorder="1"/>
    <xf numFmtId="0" fontId="0" fillId="0" borderId="43" xfId="0" applyBorder="1"/>
    <xf numFmtId="0" fontId="0" fillId="0" borderId="42" xfId="0" applyBorder="1"/>
    <xf numFmtId="0" fontId="0" fillId="0" borderId="47" xfId="0" applyBorder="1"/>
    <xf numFmtId="0" fontId="0" fillId="0" borderId="18" xfId="0" applyBorder="1"/>
    <xf numFmtId="0" fontId="0" fillId="0" borderId="17" xfId="0" applyBorder="1" applyAlignment="1">
      <alignment horizontal="center" vertical="center"/>
    </xf>
    <xf numFmtId="0" fontId="12" fillId="0" borderId="48" xfId="0" applyFont="1" applyFill="1" applyBorder="1" applyAlignment="1">
      <alignment horizontal="center" vertical="top"/>
    </xf>
    <xf numFmtId="0" fontId="12" fillId="0" borderId="18" xfId="0" applyFont="1" applyFill="1" applyBorder="1" applyAlignment="1">
      <alignment horizontal="center" vertical="top"/>
    </xf>
    <xf numFmtId="0" fontId="0" fillId="0" borderId="17" xfId="0" applyBorder="1"/>
    <xf numFmtId="0" fontId="0" fillId="0" borderId="51" xfId="0" applyFill="1" applyBorder="1" applyAlignment="1">
      <alignment horizontal="left" vertical="top"/>
    </xf>
    <xf numFmtId="0" fontId="0" fillId="0" borderId="11" xfId="0" applyFill="1" applyBorder="1" applyAlignment="1">
      <alignment horizontal="left" vertical="top"/>
    </xf>
    <xf numFmtId="0" fontId="0" fillId="0" borderId="52" xfId="0" applyFill="1" applyBorder="1" applyAlignment="1">
      <alignment horizontal="left" vertical="top"/>
    </xf>
    <xf numFmtId="0" fontId="0" fillId="0" borderId="37" xfId="0" applyFill="1" applyBorder="1" applyAlignment="1">
      <alignment horizontal="left" vertical="top"/>
    </xf>
    <xf numFmtId="0" fontId="0" fillId="0" borderId="17" xfId="0" applyBorder="1" applyAlignment="1">
      <alignment horizontal="center"/>
    </xf>
    <xf numFmtId="0" fontId="0" fillId="0" borderId="33" xfId="0" applyFill="1" applyBorder="1" applyAlignment="1">
      <alignment horizontal="left" vertical="top"/>
    </xf>
    <xf numFmtId="0" fontId="0" fillId="0" borderId="34" xfId="0" applyFill="1" applyBorder="1" applyAlignment="1">
      <alignment horizontal="left" vertical="top"/>
    </xf>
    <xf numFmtId="0" fontId="0" fillId="0" borderId="39" xfId="0" applyFill="1" applyBorder="1" applyAlignment="1">
      <alignment horizontal="left" vertical="top"/>
    </xf>
    <xf numFmtId="0" fontId="0" fillId="0" borderId="12" xfId="0" applyFill="1" applyBorder="1" applyAlignment="1">
      <alignment horizontal="left" vertical="top"/>
    </xf>
    <xf numFmtId="0" fontId="0" fillId="0" borderId="38" xfId="0" applyFill="1" applyBorder="1" applyAlignment="1">
      <alignment horizontal="left" vertical="top"/>
    </xf>
    <xf numFmtId="0" fontId="0" fillId="0" borderId="49" xfId="0" applyBorder="1"/>
    <xf numFmtId="0" fontId="0" fillId="0" borderId="21" xfId="0" applyBorder="1"/>
    <xf numFmtId="0" fontId="0" fillId="0" borderId="20" xfId="0" applyBorder="1"/>
    <xf numFmtId="0" fontId="3" fillId="9" borderId="24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0" fillId="0" borderId="21" xfId="0" applyFill="1" applyBorder="1" applyAlignment="1">
      <alignment horizontal="center" vertical="top"/>
    </xf>
    <xf numFmtId="0" fontId="0" fillId="17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top"/>
    </xf>
    <xf numFmtId="0" fontId="13" fillId="17" borderId="0" xfId="0" applyFont="1" applyFill="1" applyBorder="1" applyAlignment="1">
      <alignment horizontal="center" vertical="top"/>
    </xf>
    <xf numFmtId="0" fontId="14" fillId="17" borderId="0" xfId="0" applyFont="1" applyFill="1" applyBorder="1" applyAlignment="1">
      <alignment horizontal="left" vertical="top"/>
    </xf>
    <xf numFmtId="0" fontId="16" fillId="17" borderId="0" xfId="0" applyFont="1" applyFill="1" applyBorder="1" applyAlignment="1">
      <alignment horizontal="left" vertical="top"/>
    </xf>
    <xf numFmtId="9" fontId="16" fillId="17" borderId="0" xfId="1" applyFont="1" applyFill="1" applyBorder="1" applyAlignment="1">
      <alignment horizontal="center" vertical="top"/>
    </xf>
    <xf numFmtId="0" fontId="0" fillId="17" borderId="0" xfId="0" applyFill="1" applyBorder="1" applyAlignment="1">
      <alignment horizontal="center" vertical="center"/>
    </xf>
    <xf numFmtId="0" fontId="0" fillId="17" borderId="0" xfId="0" applyFill="1" applyBorder="1" applyAlignment="1">
      <alignment horizontal="center" vertical="top"/>
    </xf>
    <xf numFmtId="0" fontId="17" fillId="8" borderId="5" xfId="0" applyFont="1" applyFill="1" applyBorder="1" applyAlignment="1">
      <alignment horizontal="center" vertical="center"/>
    </xf>
    <xf numFmtId="0" fontId="17" fillId="8" borderId="25" xfId="0" applyFont="1" applyFill="1" applyBorder="1" applyAlignment="1">
      <alignment horizontal="center" vertical="center"/>
    </xf>
    <xf numFmtId="0" fontId="17" fillId="8" borderId="53" xfId="0" applyFont="1" applyFill="1" applyBorder="1" applyAlignment="1">
      <alignment horizontal="center" vertical="center"/>
    </xf>
    <xf numFmtId="0" fontId="17" fillId="8" borderId="22" xfId="0" applyFont="1" applyFill="1" applyBorder="1" applyAlignment="1">
      <alignment horizontal="center" vertical="center"/>
    </xf>
    <xf numFmtId="0" fontId="16" fillId="17" borderId="54" xfId="0" applyFont="1" applyFill="1" applyBorder="1" applyAlignment="1">
      <alignment horizontal="center" vertical="top"/>
    </xf>
    <xf numFmtId="0" fontId="16" fillId="18" borderId="17" xfId="0" applyFont="1" applyFill="1" applyBorder="1" applyAlignment="1">
      <alignment horizontal="center" vertical="top"/>
    </xf>
    <xf numFmtId="0" fontId="17" fillId="8" borderId="55" xfId="0" applyFont="1" applyFill="1" applyBorder="1" applyAlignment="1">
      <alignment horizontal="center" vertical="center"/>
    </xf>
    <xf numFmtId="0" fontId="17" fillId="8" borderId="56" xfId="0" applyFont="1" applyFill="1" applyBorder="1" applyAlignment="1">
      <alignment horizontal="center" vertical="center"/>
    </xf>
    <xf numFmtId="0" fontId="17" fillId="8" borderId="57" xfId="0" applyFont="1" applyFill="1" applyBorder="1" applyAlignment="1">
      <alignment horizontal="center" vertical="center"/>
    </xf>
    <xf numFmtId="0" fontId="0" fillId="2" borderId="60" xfId="0" applyFill="1" applyBorder="1" applyAlignment="1">
      <alignment horizontal="center" vertical="top"/>
    </xf>
    <xf numFmtId="0" fontId="0" fillId="2" borderId="59" xfId="0" applyFill="1" applyBorder="1" applyAlignment="1">
      <alignment horizontal="center" vertical="top"/>
    </xf>
    <xf numFmtId="0" fontId="0" fillId="2" borderId="61" xfId="0" applyFill="1" applyBorder="1" applyAlignment="1">
      <alignment horizontal="center" vertical="top"/>
    </xf>
    <xf numFmtId="0" fontId="13" fillId="17" borderId="62" xfId="0" applyFont="1" applyFill="1" applyBorder="1" applyAlignment="1">
      <alignment horizontal="center" vertical="center"/>
    </xf>
    <xf numFmtId="0" fontId="16" fillId="17" borderId="0" xfId="0" applyFont="1" applyFill="1" applyBorder="1" applyAlignment="1">
      <alignment horizontal="center" vertical="center"/>
    </xf>
    <xf numFmtId="9" fontId="14" fillId="17" borderId="0" xfId="1" applyNumberFormat="1" applyFont="1" applyFill="1" applyBorder="1" applyAlignment="1">
      <alignment horizontal="center" vertical="top"/>
    </xf>
    <xf numFmtId="0" fontId="18" fillId="0" borderId="63" xfId="0" applyFont="1" applyFill="1" applyBorder="1" applyAlignment="1">
      <alignment horizontal="center" vertical="top"/>
    </xf>
    <xf numFmtId="0" fontId="0" fillId="0" borderId="64" xfId="0" applyFill="1" applyBorder="1" applyAlignment="1">
      <alignment horizontal="center" vertical="top"/>
    </xf>
    <xf numFmtId="1" fontId="0" fillId="19" borderId="65" xfId="0" applyNumberFormat="1" applyFill="1" applyBorder="1" applyAlignment="1">
      <alignment horizontal="center" vertical="top"/>
    </xf>
    <xf numFmtId="0" fontId="0" fillId="2" borderId="68" xfId="0" applyFill="1" applyBorder="1" applyAlignment="1">
      <alignment horizontal="center" vertical="top"/>
    </xf>
    <xf numFmtId="0" fontId="0" fillId="2" borderId="67" xfId="0" applyFill="1" applyBorder="1" applyAlignment="1">
      <alignment horizontal="center" vertical="top"/>
    </xf>
    <xf numFmtId="0" fontId="0" fillId="2" borderId="69" xfId="0" applyFill="1" applyBorder="1" applyAlignment="1">
      <alignment horizontal="center" vertical="top"/>
    </xf>
    <xf numFmtId="0" fontId="18" fillId="0" borderId="70" xfId="0" applyFont="1" applyFill="1" applyBorder="1" applyAlignment="1">
      <alignment horizontal="center" vertical="top"/>
    </xf>
    <xf numFmtId="0" fontId="0" fillId="0" borderId="34" xfId="0" applyFill="1" applyBorder="1" applyAlignment="1">
      <alignment horizontal="center" vertical="top"/>
    </xf>
    <xf numFmtId="0" fontId="0" fillId="2" borderId="72" xfId="0" applyFill="1" applyBorder="1" applyAlignment="1">
      <alignment horizontal="center" vertical="top"/>
    </xf>
    <xf numFmtId="0" fontId="0" fillId="2" borderId="0" xfId="0" applyFill="1" applyBorder="1" applyAlignment="1">
      <alignment horizontal="center" vertical="top"/>
    </xf>
    <xf numFmtId="0" fontId="0" fillId="2" borderId="65" xfId="0" applyFill="1" applyBorder="1" applyAlignment="1">
      <alignment horizontal="center" vertical="top"/>
    </xf>
    <xf numFmtId="0" fontId="14" fillId="17" borderId="28" xfId="0" applyFont="1" applyFill="1" applyBorder="1" applyAlignment="1">
      <alignment horizontal="left" vertical="top"/>
    </xf>
    <xf numFmtId="0" fontId="16" fillId="17" borderId="28" xfId="0" applyFont="1" applyFill="1" applyBorder="1" applyAlignment="1">
      <alignment horizontal="center" vertical="center"/>
    </xf>
    <xf numFmtId="9" fontId="14" fillId="17" borderId="28" xfId="1" applyNumberFormat="1" applyFont="1" applyFill="1" applyBorder="1" applyAlignment="1">
      <alignment horizontal="center" vertical="top"/>
    </xf>
    <xf numFmtId="10" fontId="0" fillId="17" borderId="17" xfId="1" applyNumberFormat="1" applyFont="1" applyFill="1" applyBorder="1" applyAlignment="1">
      <alignment horizontal="center" vertical="center"/>
    </xf>
    <xf numFmtId="1" fontId="0" fillId="20" borderId="65" xfId="0" applyNumberFormat="1" applyFill="1" applyBorder="1" applyAlignment="1">
      <alignment horizontal="center" vertical="top"/>
    </xf>
    <xf numFmtId="0" fontId="19" fillId="17" borderId="0" xfId="0" applyFont="1" applyFill="1" applyBorder="1" applyAlignment="1">
      <alignment horizontal="right" vertical="top"/>
    </xf>
    <xf numFmtId="0" fontId="16" fillId="17" borderId="0" xfId="0" applyFont="1" applyFill="1" applyBorder="1" applyAlignment="1">
      <alignment horizontal="center" vertical="top"/>
    </xf>
    <xf numFmtId="9" fontId="14" fillId="17" borderId="0" xfId="0" applyNumberFormat="1" applyFont="1" applyFill="1" applyBorder="1" applyAlignment="1">
      <alignment horizontal="center" vertical="top"/>
    </xf>
    <xf numFmtId="10" fontId="0" fillId="17" borderId="0" xfId="1" applyNumberFormat="1" applyFont="1" applyFill="1" applyBorder="1" applyAlignment="1">
      <alignment vertical="center"/>
    </xf>
    <xf numFmtId="10" fontId="0" fillId="17" borderId="0" xfId="1" applyNumberFormat="1" applyFont="1" applyFill="1" applyBorder="1" applyAlignment="1">
      <alignment horizontal="center" vertical="center"/>
    </xf>
    <xf numFmtId="0" fontId="0" fillId="2" borderId="75" xfId="0" applyFill="1" applyBorder="1" applyAlignment="1">
      <alignment horizontal="center" vertical="top"/>
    </xf>
    <xf numFmtId="0" fontId="0" fillId="2" borderId="74" xfId="0" applyFill="1" applyBorder="1" applyAlignment="1">
      <alignment horizontal="center" vertical="top"/>
    </xf>
    <xf numFmtId="0" fontId="0" fillId="2" borderId="76" xfId="0" applyFill="1" applyBorder="1" applyAlignment="1">
      <alignment horizontal="center" vertical="top"/>
    </xf>
    <xf numFmtId="9" fontId="14" fillId="17" borderId="54" xfId="1" applyFont="1" applyFill="1" applyBorder="1" applyAlignment="1">
      <alignment horizontal="center" vertical="top"/>
    </xf>
    <xf numFmtId="1" fontId="14" fillId="17" borderId="0" xfId="0" applyNumberFormat="1" applyFont="1" applyFill="1" applyBorder="1" applyAlignment="1">
      <alignment horizontal="center" vertical="top"/>
    </xf>
    <xf numFmtId="0" fontId="14" fillId="17" borderId="0" xfId="0" applyFont="1" applyFill="1" applyBorder="1" applyAlignment="1">
      <alignment horizontal="center" vertical="top"/>
    </xf>
    <xf numFmtId="1" fontId="14" fillId="17" borderId="28" xfId="0" applyNumberFormat="1" applyFont="1" applyFill="1" applyBorder="1" applyAlignment="1">
      <alignment horizontal="center" vertical="top"/>
    </xf>
    <xf numFmtId="0" fontId="18" fillId="0" borderId="77" xfId="0" applyFont="1" applyFill="1" applyBorder="1" applyAlignment="1">
      <alignment horizontal="center" vertical="top"/>
    </xf>
    <xf numFmtId="0" fontId="0" fillId="0" borderId="78" xfId="0" applyFill="1" applyBorder="1" applyAlignment="1">
      <alignment horizontal="center" vertical="top"/>
    </xf>
    <xf numFmtId="1" fontId="0" fillId="20" borderId="79" xfId="0" applyNumberFormat="1" applyFill="1" applyBorder="1" applyAlignment="1">
      <alignment horizontal="center" vertical="top"/>
    </xf>
    <xf numFmtId="0" fontId="0" fillId="3" borderId="0" xfId="0" applyFill="1" applyBorder="1" applyAlignment="1">
      <alignment horizontal="center" vertical="top"/>
    </xf>
    <xf numFmtId="1" fontId="0" fillId="20" borderId="61" xfId="0" applyNumberFormat="1" applyFill="1" applyBorder="1" applyAlignment="1">
      <alignment horizontal="center" vertical="top"/>
    </xf>
    <xf numFmtId="0" fontId="0" fillId="0" borderId="34" xfId="0" applyFill="1" applyBorder="1" applyAlignment="1">
      <alignment horizontal="center" vertical="center"/>
    </xf>
    <xf numFmtId="0" fontId="18" fillId="0" borderId="31" xfId="0" applyFont="1" applyFill="1" applyBorder="1" applyAlignment="1">
      <alignment horizontal="center" vertical="top"/>
    </xf>
    <xf numFmtId="0" fontId="0" fillId="0" borderId="32" xfId="0" applyFill="1" applyBorder="1" applyAlignment="1">
      <alignment horizontal="center" vertical="center"/>
    </xf>
    <xf numFmtId="1" fontId="0" fillId="19" borderId="22" xfId="0" applyNumberFormat="1" applyFill="1" applyBorder="1" applyAlignment="1">
      <alignment horizontal="center" vertical="top"/>
    </xf>
    <xf numFmtId="0" fontId="18" fillId="0" borderId="33" xfId="0" applyFont="1" applyFill="1" applyBorder="1" applyAlignment="1">
      <alignment horizontal="center" vertical="top"/>
    </xf>
    <xf numFmtId="1" fontId="0" fillId="19" borderId="26" xfId="0" applyNumberFormat="1" applyFill="1" applyBorder="1" applyAlignment="1">
      <alignment horizontal="center" vertical="top"/>
    </xf>
    <xf numFmtId="1" fontId="0" fillId="20" borderId="26" xfId="0" applyNumberFormat="1" applyFill="1" applyBorder="1" applyAlignment="1">
      <alignment horizontal="center" vertical="top"/>
    </xf>
    <xf numFmtId="0" fontId="18" fillId="0" borderId="35" xfId="0" applyFont="1" applyFill="1" applyBorder="1" applyAlignment="1">
      <alignment horizontal="center" vertical="top"/>
    </xf>
    <xf numFmtId="0" fontId="0" fillId="0" borderId="36" xfId="0" applyFill="1" applyBorder="1" applyAlignment="1">
      <alignment horizontal="center" vertical="center"/>
    </xf>
    <xf numFmtId="1" fontId="0" fillId="20" borderId="27" xfId="0" applyNumberFormat="1" applyFill="1" applyBorder="1" applyAlignment="1">
      <alignment horizontal="center" vertical="top"/>
    </xf>
    <xf numFmtId="0" fontId="18" fillId="0" borderId="0" xfId="0" applyFont="1" applyFill="1" applyBorder="1" applyAlignment="1">
      <alignment horizontal="center" vertical="top"/>
    </xf>
    <xf numFmtId="0" fontId="3" fillId="2" borderId="48" xfId="0" applyFont="1" applyFill="1" applyBorder="1" applyAlignment="1">
      <alignment horizontal="center" vertical="top"/>
    </xf>
    <xf numFmtId="10" fontId="2" fillId="0" borderId="22" xfId="1" applyNumberFormat="1" applyFont="1" applyFill="1" applyBorder="1" applyAlignment="1">
      <alignment horizontal="center" vertical="center"/>
    </xf>
    <xf numFmtId="10" fontId="2" fillId="0" borderId="26" xfId="1" applyNumberFormat="1" applyFont="1" applyFill="1" applyBorder="1" applyAlignment="1">
      <alignment horizontal="center" vertical="center"/>
    </xf>
    <xf numFmtId="10" fontId="2" fillId="0" borderId="27" xfId="1" applyNumberFormat="1" applyFont="1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top"/>
    </xf>
    <xf numFmtId="0" fontId="0" fillId="0" borderId="42" xfId="0" applyFill="1" applyBorder="1" applyAlignment="1">
      <alignment horizontal="center" vertical="top"/>
    </xf>
    <xf numFmtId="0" fontId="0" fillId="0" borderId="45" xfId="0" applyFill="1" applyBorder="1" applyAlignment="1">
      <alignment horizontal="center" vertical="top"/>
    </xf>
    <xf numFmtId="0" fontId="0" fillId="0" borderId="43" xfId="0" applyFill="1" applyBorder="1" applyAlignment="1">
      <alignment horizontal="center" vertical="top"/>
    </xf>
    <xf numFmtId="0" fontId="0" fillId="0" borderId="49" xfId="0" applyFill="1" applyBorder="1" applyAlignment="1">
      <alignment horizontal="center" vertical="top"/>
    </xf>
    <xf numFmtId="0" fontId="0" fillId="0" borderId="20" xfId="0" applyFill="1" applyBorder="1" applyAlignment="1">
      <alignment horizontal="center" vertical="top"/>
    </xf>
    <xf numFmtId="0" fontId="0" fillId="0" borderId="50" xfId="0" applyFill="1" applyBorder="1" applyAlignment="1">
      <alignment horizontal="center" vertical="top"/>
    </xf>
    <xf numFmtId="0" fontId="2" fillId="19" borderId="33" xfId="0" applyFont="1" applyFill="1" applyBorder="1" applyAlignment="1">
      <alignment horizontal="center" vertical="top"/>
    </xf>
    <xf numFmtId="0" fontId="2" fillId="19" borderId="34" xfId="0" applyFont="1" applyFill="1" applyBorder="1" applyAlignment="1">
      <alignment horizontal="center" vertical="top"/>
    </xf>
    <xf numFmtId="0" fontId="8" fillId="19" borderId="27" xfId="0" applyFont="1" applyFill="1" applyBorder="1" applyAlignment="1">
      <alignment horizontal="center" vertical="top"/>
    </xf>
    <xf numFmtId="49" fontId="2" fillId="0" borderId="0" xfId="0" applyNumberFormat="1" applyFont="1" applyFill="1" applyBorder="1" applyAlignment="1">
      <alignment horizontal="center" vertical="top"/>
    </xf>
    <xf numFmtId="0" fontId="2" fillId="17" borderId="0" xfId="0" applyFont="1" applyFill="1" applyBorder="1" applyAlignment="1">
      <alignment horizontal="center" vertical="top"/>
    </xf>
    <xf numFmtId="0" fontId="2" fillId="17" borderId="8" xfId="0" applyFont="1" applyFill="1" applyBorder="1" applyAlignment="1">
      <alignment horizontal="left" vertical="top"/>
    </xf>
    <xf numFmtId="0" fontId="2" fillId="17" borderId="26" xfId="0" applyFont="1" applyFill="1" applyBorder="1" applyAlignment="1">
      <alignment horizontal="center" vertical="top"/>
    </xf>
    <xf numFmtId="0" fontId="2" fillId="17" borderId="8" xfId="0" applyFont="1" applyFill="1" applyBorder="1" applyAlignment="1">
      <alignment horizontal="center" vertical="top"/>
    </xf>
    <xf numFmtId="0" fontId="10" fillId="17" borderId="0" xfId="0" applyFont="1" applyFill="1" applyBorder="1" applyAlignment="1">
      <alignment horizontal="center" vertical="top"/>
    </xf>
    <xf numFmtId="2" fontId="2" fillId="17" borderId="0" xfId="0" applyNumberFormat="1" applyFont="1" applyFill="1" applyBorder="1" applyAlignment="1">
      <alignment horizontal="center" vertical="top"/>
    </xf>
    <xf numFmtId="0" fontId="10" fillId="17" borderId="26" xfId="0" applyFont="1" applyFill="1" applyBorder="1" applyAlignment="1">
      <alignment horizontal="center" vertical="top"/>
    </xf>
    <xf numFmtId="0" fontId="3" fillId="7" borderId="23" xfId="0" applyFont="1" applyFill="1" applyBorder="1" applyAlignment="1">
      <alignment horizontal="center" vertical="top"/>
    </xf>
    <xf numFmtId="0" fontId="3" fillId="7" borderId="24" xfId="0" applyFont="1" applyFill="1" applyBorder="1" applyAlignment="1">
      <alignment horizontal="center" vertical="top"/>
    </xf>
    <xf numFmtId="0" fontId="3" fillId="3" borderId="6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top"/>
    </xf>
    <xf numFmtId="0" fontId="3" fillId="0" borderId="22" xfId="0" applyFont="1" applyFill="1" applyBorder="1" applyAlignment="1">
      <alignment horizontal="center" vertical="top"/>
    </xf>
    <xf numFmtId="0" fontId="3" fillId="4" borderId="5" xfId="0" applyFont="1" applyFill="1" applyBorder="1" applyAlignment="1">
      <alignment horizontal="center" vertical="top"/>
    </xf>
    <xf numFmtId="0" fontId="3" fillId="4" borderId="22" xfId="0" applyFont="1" applyFill="1" applyBorder="1" applyAlignment="1">
      <alignment horizontal="center" vertical="top"/>
    </xf>
    <xf numFmtId="0" fontId="3" fillId="5" borderId="23" xfId="0" applyFont="1" applyFill="1" applyBorder="1" applyAlignment="1">
      <alignment horizontal="center" vertical="top"/>
    </xf>
    <xf numFmtId="0" fontId="3" fillId="5" borderId="24" xfId="0" applyFont="1" applyFill="1" applyBorder="1" applyAlignment="1">
      <alignment horizontal="center" vertical="top"/>
    </xf>
    <xf numFmtId="0" fontId="3" fillId="6" borderId="23" xfId="0" applyFont="1" applyFill="1" applyBorder="1" applyAlignment="1">
      <alignment horizontal="center" vertical="top"/>
    </xf>
    <xf numFmtId="0" fontId="3" fillId="6" borderId="24" xfId="0" applyFont="1" applyFill="1" applyBorder="1" applyAlignment="1">
      <alignment horizontal="center" vertical="top"/>
    </xf>
    <xf numFmtId="0" fontId="21" fillId="8" borderId="0" xfId="0" applyFont="1" applyFill="1" applyBorder="1" applyAlignment="1">
      <alignment horizontal="center" vertical="top" wrapText="1"/>
    </xf>
    <xf numFmtId="0" fontId="21" fillId="8" borderId="0" xfId="0" applyFont="1" applyFill="1" applyBorder="1" applyAlignment="1">
      <alignment horizontal="center" vertical="top"/>
    </xf>
    <xf numFmtId="0" fontId="3" fillId="2" borderId="6" xfId="0" applyFont="1" applyFill="1" applyBorder="1" applyAlignment="1">
      <alignment horizontal="center" vertical="center" textRotation="90" wrapText="1"/>
    </xf>
    <xf numFmtId="0" fontId="3" fillId="2" borderId="9" xfId="0" applyFont="1" applyFill="1" applyBorder="1" applyAlignment="1">
      <alignment horizontal="center" vertical="center" textRotation="90" wrapText="1"/>
    </xf>
    <xf numFmtId="0" fontId="3" fillId="2" borderId="15" xfId="0" applyFont="1" applyFill="1" applyBorder="1" applyAlignment="1">
      <alignment horizontal="center" vertical="center" textRotation="90" wrapText="1"/>
    </xf>
    <xf numFmtId="0" fontId="2" fillId="12" borderId="23" xfId="0" applyFont="1" applyFill="1" applyBorder="1" applyAlignment="1">
      <alignment horizontal="center" vertical="top"/>
    </xf>
    <xf numFmtId="0" fontId="2" fillId="12" borderId="29" xfId="0" applyFont="1" applyFill="1" applyBorder="1" applyAlignment="1">
      <alignment horizontal="center" vertical="top"/>
    </xf>
    <xf numFmtId="0" fontId="2" fillId="12" borderId="24" xfId="0" applyFont="1" applyFill="1" applyBorder="1" applyAlignment="1">
      <alignment horizontal="center" vertical="top"/>
    </xf>
    <xf numFmtId="0" fontId="2" fillId="13" borderId="23" xfId="0" applyFont="1" applyFill="1" applyBorder="1" applyAlignment="1">
      <alignment horizontal="center" vertical="top"/>
    </xf>
    <xf numFmtId="0" fontId="2" fillId="13" borderId="29" xfId="0" applyFont="1" applyFill="1" applyBorder="1" applyAlignment="1">
      <alignment horizontal="center" vertical="top"/>
    </xf>
    <xf numFmtId="0" fontId="2" fillId="14" borderId="23" xfId="0" applyFont="1" applyFill="1" applyBorder="1" applyAlignment="1">
      <alignment horizontal="center" vertical="top"/>
    </xf>
    <xf numFmtId="0" fontId="2" fillId="14" borderId="24" xfId="0" applyFont="1" applyFill="1" applyBorder="1" applyAlignment="1">
      <alignment horizontal="center" vertical="top"/>
    </xf>
    <xf numFmtId="0" fontId="2" fillId="15" borderId="23" xfId="0" applyFont="1" applyFill="1" applyBorder="1" applyAlignment="1">
      <alignment horizontal="center" vertical="top"/>
    </xf>
    <xf numFmtId="0" fontId="2" fillId="15" borderId="24" xfId="0" applyFont="1" applyFill="1" applyBorder="1" applyAlignment="1">
      <alignment horizontal="center" vertical="top"/>
    </xf>
    <xf numFmtId="0" fontId="3" fillId="0" borderId="23" xfId="0" applyFont="1" applyFill="1" applyBorder="1" applyAlignment="1">
      <alignment horizontal="center" vertical="top"/>
    </xf>
    <xf numFmtId="0" fontId="3" fillId="0" borderId="29" xfId="0" applyFont="1" applyFill="1" applyBorder="1" applyAlignment="1">
      <alignment horizontal="center" vertical="top"/>
    </xf>
    <xf numFmtId="0" fontId="3" fillId="4" borderId="23" xfId="0" applyFont="1" applyFill="1" applyBorder="1" applyAlignment="1">
      <alignment horizontal="center" vertical="top"/>
    </xf>
    <xf numFmtId="0" fontId="3" fillId="4" borderId="24" xfId="0" applyFont="1" applyFill="1" applyBorder="1" applyAlignment="1">
      <alignment horizontal="center" vertical="top"/>
    </xf>
    <xf numFmtId="0" fontId="3" fillId="6" borderId="29" xfId="0" applyFont="1" applyFill="1" applyBorder="1" applyAlignment="1">
      <alignment horizontal="center" vertical="top"/>
    </xf>
    <xf numFmtId="0" fontId="3" fillId="2" borderId="6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6" fillId="0" borderId="23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3" fillId="16" borderId="23" xfId="0" applyFont="1" applyFill="1" applyBorder="1" applyAlignment="1">
      <alignment horizontal="center" vertical="center"/>
    </xf>
    <xf numFmtId="0" fontId="3" fillId="16" borderId="29" xfId="0" applyFont="1" applyFill="1" applyBorder="1" applyAlignment="1">
      <alignment horizontal="center" vertical="center"/>
    </xf>
    <xf numFmtId="0" fontId="3" fillId="16" borderId="24" xfId="0" applyFont="1" applyFill="1" applyBorder="1" applyAlignment="1">
      <alignment horizontal="center" vertical="center"/>
    </xf>
    <xf numFmtId="0" fontId="3" fillId="10" borderId="23" xfId="0" applyFont="1" applyFill="1" applyBorder="1" applyAlignment="1">
      <alignment horizontal="center" vertical="center"/>
    </xf>
    <xf numFmtId="0" fontId="3" fillId="10" borderId="29" xfId="0" applyFont="1" applyFill="1" applyBorder="1" applyAlignment="1">
      <alignment horizontal="center" vertical="center"/>
    </xf>
    <xf numFmtId="0" fontId="7" fillId="8" borderId="23" xfId="0" applyFont="1" applyFill="1" applyBorder="1" applyAlignment="1">
      <alignment horizontal="center" vertical="top"/>
    </xf>
    <xf numFmtId="0" fontId="7" fillId="8" borderId="29" xfId="0" applyFont="1" applyFill="1" applyBorder="1" applyAlignment="1">
      <alignment horizontal="center" vertical="top"/>
    </xf>
    <xf numFmtId="0" fontId="7" fillId="8" borderId="24" xfId="0" applyFont="1" applyFill="1" applyBorder="1" applyAlignment="1">
      <alignment horizontal="center" vertical="top"/>
    </xf>
    <xf numFmtId="0" fontId="3" fillId="0" borderId="23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/>
    </xf>
    <xf numFmtId="0" fontId="3" fillId="10" borderId="24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2" fillId="13" borderId="24" xfId="0" applyFont="1" applyFill="1" applyBorder="1" applyAlignment="1">
      <alignment horizontal="center" vertical="top"/>
    </xf>
    <xf numFmtId="0" fontId="2" fillId="14" borderId="29" xfId="0" applyFont="1" applyFill="1" applyBorder="1" applyAlignment="1">
      <alignment horizontal="center" vertical="top"/>
    </xf>
    <xf numFmtId="0" fontId="2" fillId="15" borderId="29" xfId="0" applyFont="1" applyFill="1" applyBorder="1" applyAlignment="1">
      <alignment horizontal="center" vertical="top"/>
    </xf>
    <xf numFmtId="0" fontId="3" fillId="0" borderId="24" xfId="0" applyFont="1" applyFill="1" applyBorder="1" applyAlignment="1">
      <alignment horizontal="center" vertical="center"/>
    </xf>
    <xf numFmtId="0" fontId="3" fillId="5" borderId="29" xfId="0" applyFont="1" applyFill="1" applyBorder="1" applyAlignment="1">
      <alignment horizontal="center" vertical="top"/>
    </xf>
    <xf numFmtId="0" fontId="3" fillId="7" borderId="29" xfId="0" applyFont="1" applyFill="1" applyBorder="1" applyAlignment="1">
      <alignment horizontal="center" vertical="top"/>
    </xf>
    <xf numFmtId="0" fontId="3" fillId="2" borderId="38" xfId="0" applyFont="1" applyFill="1" applyBorder="1" applyAlignment="1">
      <alignment horizontal="center" vertical="center"/>
    </xf>
    <xf numFmtId="0" fontId="3" fillId="2" borderId="39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1" fontId="0" fillId="2" borderId="71" xfId="0" applyNumberFormat="1" applyFill="1" applyBorder="1" applyAlignment="1">
      <alignment horizontal="center" vertical="center"/>
    </xf>
    <xf numFmtId="1" fontId="0" fillId="2" borderId="66" xfId="0" applyNumberFormat="1" applyFill="1" applyBorder="1" applyAlignment="1">
      <alignment horizontal="center" vertical="center"/>
    </xf>
    <xf numFmtId="14" fontId="0" fillId="2" borderId="0" xfId="0" applyNumberFormat="1" applyFill="1" applyBorder="1" applyAlignment="1">
      <alignment horizontal="center" vertical="center"/>
    </xf>
    <xf numFmtId="14" fontId="0" fillId="2" borderId="67" xfId="0" applyNumberFormat="1" applyFill="1" applyBorder="1" applyAlignment="1">
      <alignment horizontal="center" vertical="center"/>
    </xf>
    <xf numFmtId="0" fontId="15" fillId="8" borderId="0" xfId="0" applyFont="1" applyFill="1" applyBorder="1" applyAlignment="1">
      <alignment horizontal="center" vertical="center"/>
    </xf>
    <xf numFmtId="1" fontId="0" fillId="2" borderId="58" xfId="0" applyNumberFormat="1" applyFill="1" applyBorder="1" applyAlignment="1">
      <alignment horizontal="center" vertical="center"/>
    </xf>
    <xf numFmtId="14" fontId="0" fillId="2" borderId="59" xfId="0" applyNumberFormat="1" applyFill="1" applyBorder="1" applyAlignment="1">
      <alignment horizontal="center" vertical="center"/>
    </xf>
    <xf numFmtId="10" fontId="0" fillId="17" borderId="37" xfId="1" applyNumberFormat="1" applyFont="1" applyFill="1" applyBorder="1" applyAlignment="1">
      <alignment horizontal="center" vertical="center"/>
    </xf>
    <xf numFmtId="10" fontId="0" fillId="17" borderId="11" xfId="1" applyNumberFormat="1" applyFont="1" applyFill="1" applyBorder="1" applyAlignment="1">
      <alignment horizontal="center" vertical="center"/>
    </xf>
    <xf numFmtId="1" fontId="0" fillId="2" borderId="73" xfId="0" applyNumberFormat="1" applyFill="1" applyBorder="1" applyAlignment="1">
      <alignment horizontal="center" vertical="center"/>
    </xf>
    <xf numFmtId="14" fontId="0" fillId="2" borderId="74" xfId="0" applyNumberFormat="1" applyFill="1" applyBorder="1" applyAlignment="1">
      <alignment horizontal="center" vertical="center"/>
    </xf>
    <xf numFmtId="9" fontId="14" fillId="17" borderId="54" xfId="1" applyFont="1" applyFill="1" applyBorder="1" applyAlignment="1">
      <alignment horizontal="center" vertical="top"/>
    </xf>
    <xf numFmtId="1" fontId="14" fillId="17" borderId="0" xfId="0" applyNumberFormat="1" applyFont="1" applyFill="1" applyBorder="1" applyAlignment="1">
      <alignment horizontal="center" vertical="top"/>
    </xf>
    <xf numFmtId="14" fontId="0" fillId="0" borderId="0" xfId="0" applyNumberFormat="1" applyFill="1" applyBorder="1" applyAlignment="1">
      <alignment horizontal="center" vertical="center"/>
    </xf>
  </cellXfs>
  <cellStyles count="6">
    <cellStyle name="Hipervínculo" xfId="4" builtinId="8" hidden="1"/>
    <cellStyle name="Hipervínculo visitado" xfId="5" builtinId="9" hidden="1"/>
    <cellStyle name="Normal" xfId="0" builtinId="0"/>
    <cellStyle name="Normal 2" xfId="2"/>
    <cellStyle name="Porcentaje" xfId="1" builtinId="5"/>
    <cellStyle name="Porcentaje 2" xfId="3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chartsheet" Target="chartsheets/sheet1.xml"/><Relationship Id="rId6" Type="http://schemas.openxmlformats.org/officeDocument/2006/relationships/worksheet" Target="worksheets/sheet5.xml"/><Relationship Id="rId7" Type="http://schemas.openxmlformats.org/officeDocument/2006/relationships/externalLink" Target="externalLinks/externalLink1.xml"/><Relationship Id="rId8" Type="http://schemas.openxmlformats.org/officeDocument/2006/relationships/theme" Target="theme/theme1.xml"/><Relationship Id="rId9" Type="http://schemas.openxmlformats.org/officeDocument/2006/relationships/styles" Target="styles.xml"/><Relationship Id="rId10" Type="http://schemas.openxmlformats.org/officeDocument/2006/relationships/sharedStrings" Target="sharedStrings.xml"/><Relationship Id="rId11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_rels/chart1.xml.rels><?xml version="1.0" encoding="UTF-8" standalone="yes"?>
<Relationships xmlns="http://schemas.openxmlformats.org/package/2006/relationships"><Relationship Id="rId1" Type="http://schemas.microsoft.com/office/2011/relationships/chartStyle" Target="style1.xml"/><Relationship Id="rId2" Type="http://schemas.microsoft.com/office/2011/relationships/chartColorStyle" Target="colors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0" i="0" u="none" strike="noStrike" kern="1200" cap="none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s-ES_tradnl"/>
              <a:t>COMPARATIVO DE NOTAS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cap="none" spc="0" normalizeH="0" baseline="0">
              <a:solidFill>
                <a:schemeClr val="tx1">
                  <a:lumMod val="65000"/>
                  <a:lumOff val="35000"/>
                </a:schemeClr>
              </a:solidFill>
              <a:latin typeface="+mj-lt"/>
              <a:ea typeface="+mj-ea"/>
              <a:cs typeface="+mj-cs"/>
            </a:defRPr>
          </a:pPr>
          <a:endParaRPr lang="es-ES_tradn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'PRINCIPAL - TL'!$P$8</c:f>
              <c:strCache>
                <c:ptCount val="1"/>
                <c:pt idx="0">
                  <c:v>TL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_tradnl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'PRINCIPAL - TL'!$O$9:$O$12</c:f>
              <c:strCach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TOTAL</c:v>
                </c:pt>
              </c:strCache>
            </c:strRef>
          </c:cat>
          <c:val>
            <c:numRef>
              <c:f>'PRINCIPAL - TL'!$P$9:$P$12</c:f>
              <c:numCache>
                <c:formatCode>General</c:formatCode>
                <c:ptCount val="4"/>
                <c:pt idx="0">
                  <c:v>13.34</c:v>
                </c:pt>
                <c:pt idx="1">
                  <c:v>16.78</c:v>
                </c:pt>
                <c:pt idx="2">
                  <c:v>23.36</c:v>
                </c:pt>
                <c:pt idx="3">
                  <c:v>54.84</c:v>
                </c:pt>
              </c:numCache>
            </c:numRef>
          </c:val>
        </c:ser>
        <c:ser>
          <c:idx val="1"/>
          <c:order val="1"/>
          <c:tx>
            <c:strRef>
              <c:f>'PRINCIPAL - TL'!$Q$8</c:f>
              <c:strCache>
                <c:ptCount val="1"/>
                <c:pt idx="0">
                  <c:v>TL D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_tradnl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'PRINCIPAL - TL'!$O$9:$O$12</c:f>
              <c:strCach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TOTAL</c:v>
                </c:pt>
              </c:strCache>
            </c:strRef>
          </c:cat>
          <c:val>
            <c:numRef>
              <c:f>'PRINCIPAL - TL'!$Q$9:$Q$12</c:f>
              <c:numCache>
                <c:formatCode>General</c:formatCode>
                <c:ptCount val="4"/>
                <c:pt idx="0">
                  <c:v>13.76</c:v>
                </c:pt>
                <c:pt idx="1">
                  <c:v>16.1</c:v>
                </c:pt>
                <c:pt idx="2">
                  <c:v>23.9</c:v>
                </c:pt>
                <c:pt idx="3">
                  <c:v>56.5</c:v>
                </c:pt>
              </c:numCache>
            </c:numRef>
          </c:val>
        </c:ser>
        <c:ser>
          <c:idx val="2"/>
          <c:order val="2"/>
          <c:tx>
            <c:strRef>
              <c:f>'PRINCIPAL - TL'!$R$8</c:f>
              <c:strCache>
                <c:ptCount val="1"/>
                <c:pt idx="0">
                  <c:v>PI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_tradnl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'PRINCIPAL - TL'!$O$9:$O$12</c:f>
              <c:strCach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TOTAL</c:v>
                </c:pt>
              </c:strCache>
            </c:strRef>
          </c:cat>
          <c:val>
            <c:numRef>
              <c:f>'PRINCIPAL - TL'!$R$9:$R$12</c:f>
              <c:numCache>
                <c:formatCode>General</c:formatCode>
                <c:ptCount val="4"/>
                <c:pt idx="0">
                  <c:v>14.35</c:v>
                </c:pt>
                <c:pt idx="1">
                  <c:v>17.15</c:v>
                </c:pt>
                <c:pt idx="2">
                  <c:v>24.55</c:v>
                </c:pt>
                <c:pt idx="3">
                  <c:v>56.21</c:v>
                </c:pt>
              </c:numCache>
            </c:numRef>
          </c:val>
        </c:ser>
        <c:ser>
          <c:idx val="3"/>
          <c:order val="3"/>
          <c:tx>
            <c:strRef>
              <c:f>'PRINCIPAL - TL'!$S$8</c:f>
              <c:strCache>
                <c:ptCount val="1"/>
                <c:pt idx="0">
                  <c:v>PI D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_tradnl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'PRINCIPAL - TL'!$O$9:$O$12</c:f>
              <c:strCach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TOTAL</c:v>
                </c:pt>
              </c:strCache>
            </c:strRef>
          </c:cat>
          <c:val>
            <c:numRef>
              <c:f>'PRINCIPAL - TL'!$S$9:$S$12</c:f>
              <c:numCache>
                <c:formatCode>General</c:formatCode>
                <c:ptCount val="4"/>
                <c:pt idx="0">
                  <c:v>12.65</c:v>
                </c:pt>
                <c:pt idx="1">
                  <c:v>15.32</c:v>
                </c:pt>
                <c:pt idx="2">
                  <c:v>21.67</c:v>
                </c:pt>
                <c:pt idx="3">
                  <c:v>49.21</c:v>
                </c:pt>
              </c:numCache>
            </c:numRef>
          </c:val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99"/>
        <c:axId val="-2011433504"/>
        <c:axId val="-2110364880"/>
      </c:barChart>
      <c:catAx>
        <c:axId val="-20114335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_tradnl"/>
          </a:p>
        </c:txPr>
        <c:crossAx val="-2110364880"/>
        <c:crosses val="autoZero"/>
        <c:auto val="1"/>
        <c:lblAlgn val="ctr"/>
        <c:lblOffset val="100"/>
        <c:noMultiLvlLbl val="0"/>
      </c:catAx>
      <c:valAx>
        <c:axId val="-2110364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_tradnl"/>
          </a:p>
        </c:txPr>
        <c:crossAx val="-20114335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_tradn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_tradnl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3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19699" cy="6073083"/>
    <xdr:graphicFrame macro="">
      <xdr:nvGraphicFramePr>
        <xdr:cNvPr id="2" name="Gráfic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esolucio&#769;n%20TH%20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do TL"/>
      <sheetName val="PRINCIPAL - TL"/>
      <sheetName val="Comparativa ALC-MUR"/>
      <sheetName val="Notas 1º- TL"/>
      <sheetName val="Notas 2º - TL"/>
      <sheetName val="Notas 3º - TL"/>
      <sheetName val="Seguimiento lecturas WHATSAPP"/>
      <sheetName val="Fechas lecturas"/>
      <sheetName val="Resumen medias - TL"/>
      <sheetName val="Evolución suspensos lecturas"/>
      <sheetName val="Notas 3.2º - TL"/>
      <sheetName val="Discapacitados - TL"/>
      <sheetName val="PRINCIPAL - PI"/>
      <sheetName val="Definitivo PI"/>
      <sheetName val="Notas 1º-PI"/>
      <sheetName val="Notas 2º - PI"/>
      <sheetName val="Notas 3º - PI"/>
      <sheetName val="Discapacitados - PI"/>
      <sheetName val="Repeticiones OPES"/>
      <sheetName val="Repe. OPES vs LECTURAS"/>
      <sheetName val="Repes OPE 3ºs vs Lec 2019"/>
      <sheetName val="Comparativo media"/>
      <sheetName val="Seguimiento lecturas TL"/>
      <sheetName val="Fallos por días"/>
      <sheetName val="INSPECCIOn"/>
    </sheetNames>
    <sheetDataSet>
      <sheetData sheetId="0"/>
      <sheetData sheetId="1">
        <row r="6">
          <cell r="Q6" t="str">
            <v>TL</v>
          </cell>
        </row>
      </sheetData>
      <sheetData sheetId="2"/>
      <sheetData sheetId="3"/>
      <sheetData sheetId="4"/>
      <sheetData sheetId="5">
        <row r="1">
          <cell r="A1" t="str">
            <v>ABELLA PAJON, ARACELI</v>
          </cell>
          <cell r="B1" t="str">
            <v>SI</v>
          </cell>
        </row>
        <row r="2">
          <cell r="A2" t="str">
            <v>ABELLAN BLAY, MARIA DE LAS VIRTUDES</v>
          </cell>
          <cell r="B2" t="str">
            <v>SI</v>
          </cell>
        </row>
        <row r="3">
          <cell r="A3" t="str">
            <v>ABRIL MARTIN, ALBERTO JOSE</v>
          </cell>
          <cell r="B3" t="str">
            <v>SI</v>
          </cell>
        </row>
        <row r="4">
          <cell r="A4" t="str">
            <v>ACUÑA MORENO, JOSE LUIS DE</v>
          </cell>
          <cell r="B4" t="str">
            <v>SI</v>
          </cell>
        </row>
        <row r="5">
          <cell r="A5" t="str">
            <v>AGUADO GARCIA, ZAIDA</v>
          </cell>
          <cell r="B5" t="str">
            <v>SI</v>
          </cell>
        </row>
        <row r="6">
          <cell r="A6" t="str">
            <v>AGUILERA MARTINEZ, ESTEBAN</v>
          </cell>
          <cell r="B6" t="str">
            <v>SI</v>
          </cell>
        </row>
        <row r="7">
          <cell r="A7" t="str">
            <v>AGULLO TORREGROSA, VANESSA</v>
          </cell>
          <cell r="B7" t="str">
            <v>SI</v>
          </cell>
        </row>
        <row r="8">
          <cell r="A8" t="str">
            <v>AHMED MOHAMED, HAMZZA</v>
          </cell>
          <cell r="B8" t="str">
            <v>SI</v>
          </cell>
        </row>
        <row r="9">
          <cell r="A9" t="str">
            <v>ALBA BERMUDEZ, MARIA ARACELI</v>
          </cell>
          <cell r="B9" t="str">
            <v>SI</v>
          </cell>
        </row>
        <row r="10">
          <cell r="A10" t="str">
            <v>ALBA GALEOTE, MARIA</v>
          </cell>
          <cell r="B10" t="str">
            <v>SI</v>
          </cell>
        </row>
        <row r="11">
          <cell r="A11" t="str">
            <v>ALBORT VILA, GUILLEM</v>
          </cell>
          <cell r="B11" t="str">
            <v>SI</v>
          </cell>
        </row>
        <row r="12">
          <cell r="A12" t="str">
            <v>ALCANTARA JIMENEZ, JUAN ALBERTO</v>
          </cell>
          <cell r="B12" t="str">
            <v>SI</v>
          </cell>
        </row>
        <row r="13">
          <cell r="A13" t="str">
            <v>ALCOCER TORRE, RAUL</v>
          </cell>
          <cell r="B13" t="str">
            <v>SI</v>
          </cell>
        </row>
        <row r="14">
          <cell r="A14" t="str">
            <v>ALFARO SAÑUDO, FRANCISCO JAVIER</v>
          </cell>
          <cell r="B14" t="str">
            <v>SI</v>
          </cell>
        </row>
        <row r="15">
          <cell r="A15" t="str">
            <v>ALGABA APARICIO, ARTURO</v>
          </cell>
          <cell r="B15" t="str">
            <v>SI</v>
          </cell>
        </row>
        <row r="16">
          <cell r="A16" t="str">
            <v>ALGAR BENET, MONTSERRAT</v>
          </cell>
          <cell r="B16" t="str">
            <v>SI</v>
          </cell>
        </row>
        <row r="17">
          <cell r="A17" t="str">
            <v>ALMODOVAR MAYORGAS, LAURA</v>
          </cell>
          <cell r="B17" t="str">
            <v>SI</v>
          </cell>
        </row>
        <row r="18">
          <cell r="A18" t="str">
            <v>ALONSO BUITRAGO, MIGUEL</v>
          </cell>
          <cell r="B18" t="str">
            <v>SI</v>
          </cell>
        </row>
        <row r="19">
          <cell r="A19" t="str">
            <v>ALONSO NARGANES, HUGO</v>
          </cell>
          <cell r="B19" t="str">
            <v>SI</v>
          </cell>
        </row>
        <row r="20">
          <cell r="A20" t="str">
            <v>ALOY VERDU, MARTA</v>
          </cell>
          <cell r="B20" t="str">
            <v>SI</v>
          </cell>
        </row>
        <row r="21">
          <cell r="A21" t="str">
            <v>ALVAREZ FERNANDEZ, ELENA</v>
          </cell>
          <cell r="B21" t="str">
            <v>SI</v>
          </cell>
        </row>
        <row r="22">
          <cell r="A22" t="str">
            <v>AMADOR FALCON, MARIA DEL MAR</v>
          </cell>
          <cell r="B22" t="str">
            <v>SI</v>
          </cell>
        </row>
        <row r="23">
          <cell r="A23" t="str">
            <v>AMAT DURA, VICENTE LUIS</v>
          </cell>
          <cell r="B23" t="str">
            <v>SI</v>
          </cell>
        </row>
        <row r="24">
          <cell r="A24" t="str">
            <v>ANDRES DE OLEZA, MACARENA</v>
          </cell>
          <cell r="B24" t="str">
            <v>SI</v>
          </cell>
        </row>
        <row r="25">
          <cell r="A25" t="str">
            <v>ANDRES GONZALEZ, PILAR</v>
          </cell>
          <cell r="B25" t="str">
            <v>SI</v>
          </cell>
        </row>
        <row r="26">
          <cell r="A26" t="str">
            <v>ANGULO RUIZ, MARIA DOLORES</v>
          </cell>
          <cell r="B26" t="str">
            <v>SI</v>
          </cell>
        </row>
        <row r="27">
          <cell r="A27" t="str">
            <v>ANTON AGUILAR, ELENA VICTORIA</v>
          </cell>
          <cell r="B27" t="str">
            <v>SI</v>
          </cell>
        </row>
        <row r="28">
          <cell r="A28" t="str">
            <v>APARICIO JIMENEZ, VANESSA</v>
          </cell>
          <cell r="B28" t="str">
            <v>SI</v>
          </cell>
        </row>
        <row r="29">
          <cell r="A29" t="str">
            <v>ARANDA BELTRAN, ALICIA</v>
          </cell>
          <cell r="B29" t="str">
            <v>SI</v>
          </cell>
        </row>
        <row r="30">
          <cell r="A30" t="str">
            <v>ARIAS BLANCO, ANTONIO JESUS</v>
          </cell>
          <cell r="B30" t="str">
            <v>SI</v>
          </cell>
        </row>
        <row r="31">
          <cell r="A31" t="str">
            <v>ARIAS GONZALEZ, ANGELA</v>
          </cell>
          <cell r="B31" t="str">
            <v>SI</v>
          </cell>
        </row>
        <row r="32">
          <cell r="A32" t="str">
            <v>ARIÑO SUSTAETA, PABLO</v>
          </cell>
          <cell r="B32" t="str">
            <v>SI</v>
          </cell>
        </row>
        <row r="33">
          <cell r="A33" t="str">
            <v>ARROYO PEREZ, ISABEL</v>
          </cell>
          <cell r="B33" t="str">
            <v>SI</v>
          </cell>
        </row>
        <row r="34">
          <cell r="A34" t="str">
            <v>ARTIGUES GIL, INMACULADA</v>
          </cell>
          <cell r="B34" t="str">
            <v>SI</v>
          </cell>
        </row>
        <row r="35">
          <cell r="A35" t="str">
            <v>ASENSIO SANZ, EUGENIO</v>
          </cell>
          <cell r="B35" t="str">
            <v>SI</v>
          </cell>
        </row>
        <row r="36">
          <cell r="A36" t="str">
            <v>ASTOBIZA ALFARO, JOSE</v>
          </cell>
          <cell r="B36" t="str">
            <v>SI</v>
          </cell>
        </row>
        <row r="37">
          <cell r="A37" t="str">
            <v>AVIA RAYA, MARIA INMACULADA</v>
          </cell>
          <cell r="B37" t="str">
            <v>SI</v>
          </cell>
        </row>
        <row r="38">
          <cell r="A38" t="str">
            <v>AVILA FERNANDEZ, AIDA MARIA</v>
          </cell>
          <cell r="B38" t="str">
            <v>SI</v>
          </cell>
        </row>
        <row r="39">
          <cell r="A39" t="str">
            <v>AVILA PLAZA, DAVID</v>
          </cell>
          <cell r="B39" t="str">
            <v>SI</v>
          </cell>
        </row>
        <row r="40">
          <cell r="A40" t="str">
            <v>AVILA VICO, ANTONIO MANUEL</v>
          </cell>
          <cell r="B40" t="str">
            <v>SI</v>
          </cell>
        </row>
        <row r="41">
          <cell r="A41" t="str">
            <v>AVILES BRAVO, ANA BEATRIZ</v>
          </cell>
          <cell r="B41" t="str">
            <v>SI</v>
          </cell>
        </row>
        <row r="42">
          <cell r="A42" t="str">
            <v>AVILES MORERA, JACOBO NICOLAS</v>
          </cell>
          <cell r="B42" t="str">
            <v>SI</v>
          </cell>
        </row>
        <row r="43">
          <cell r="A43" t="str">
            <v>AZPIROZ SEVILLANO, ALEJANDRA</v>
          </cell>
          <cell r="B43" t="str">
            <v>SI</v>
          </cell>
        </row>
        <row r="44">
          <cell r="A44" t="str">
            <v>BACALLADO GARCIA, JAVIER MAXIMINO</v>
          </cell>
          <cell r="B44" t="str">
            <v>SI</v>
          </cell>
        </row>
        <row r="45">
          <cell r="A45" t="str">
            <v>BAIOCCO ARANDA, MARCELO ADRIAN</v>
          </cell>
          <cell r="B45" t="str">
            <v>SI</v>
          </cell>
        </row>
        <row r="46">
          <cell r="A46" t="str">
            <v>BAJO RODRIGUEZ, MARIA MILAGROS</v>
          </cell>
          <cell r="B46" t="str">
            <v>SI</v>
          </cell>
        </row>
        <row r="47">
          <cell r="A47" t="str">
            <v>BALO GARCIA, SERGIO</v>
          </cell>
          <cell r="B47" t="str">
            <v>SI</v>
          </cell>
        </row>
        <row r="48">
          <cell r="A48" t="str">
            <v>BANDRES MATA, MATILDE MARIA</v>
          </cell>
          <cell r="B48" t="str">
            <v>SI</v>
          </cell>
        </row>
        <row r="49">
          <cell r="A49" t="str">
            <v>BAÑERES DE FRUTOS, MANUEL</v>
          </cell>
          <cell r="B49" t="str">
            <v>SI</v>
          </cell>
        </row>
        <row r="50">
          <cell r="A50" t="str">
            <v>BARBERA FERRER, ALEJANDRO</v>
          </cell>
          <cell r="B50" t="str">
            <v>SI</v>
          </cell>
        </row>
        <row r="51">
          <cell r="A51" t="str">
            <v>BARRASUS ABAD, INES</v>
          </cell>
          <cell r="B51" t="str">
            <v>SI</v>
          </cell>
        </row>
        <row r="52">
          <cell r="A52" t="str">
            <v>BASSO SERRAT, JORDI</v>
          </cell>
          <cell r="B52" t="str">
            <v>SI</v>
          </cell>
        </row>
        <row r="53">
          <cell r="A53" t="str">
            <v>BASTOS ORMIGUEZ, ALBA</v>
          </cell>
          <cell r="B53" t="str">
            <v>SI</v>
          </cell>
        </row>
        <row r="54">
          <cell r="A54" t="str">
            <v>BAZARRA REQUENA, MARINA</v>
          </cell>
          <cell r="B54" t="str">
            <v>SI</v>
          </cell>
        </row>
        <row r="55">
          <cell r="A55" t="str">
            <v>BENITEZ GUERRERO DE ESCALANTE, SARA</v>
          </cell>
          <cell r="B55" t="str">
            <v>SI</v>
          </cell>
        </row>
        <row r="56">
          <cell r="A56" t="str">
            <v>BENLLOCH BONDIA, MARTA</v>
          </cell>
          <cell r="B56" t="str">
            <v>SI</v>
          </cell>
        </row>
        <row r="57">
          <cell r="A57" t="str">
            <v>BERMEJO FERNANDEZ, ELISA</v>
          </cell>
          <cell r="B57" t="str">
            <v>SI</v>
          </cell>
        </row>
        <row r="58">
          <cell r="A58" t="str">
            <v>BERMEJO MORAN, LUIS</v>
          </cell>
          <cell r="B58" t="str">
            <v>SI</v>
          </cell>
        </row>
        <row r="59">
          <cell r="A59" t="str">
            <v>BERMUDEZ GAVILAN, ANA</v>
          </cell>
          <cell r="B59" t="str">
            <v>SI</v>
          </cell>
        </row>
        <row r="60">
          <cell r="A60" t="str">
            <v>BERNAL VERA, LAURA</v>
          </cell>
          <cell r="B60" t="str">
            <v>SI</v>
          </cell>
        </row>
        <row r="61">
          <cell r="A61" t="str">
            <v>BEZOS GARCIA, PABLO</v>
          </cell>
          <cell r="B61" t="str">
            <v>SI</v>
          </cell>
        </row>
        <row r="62">
          <cell r="A62" t="str">
            <v>BLANCO IGLESIAS, MARIA</v>
          </cell>
          <cell r="B62" t="str">
            <v>SI</v>
          </cell>
        </row>
        <row r="63">
          <cell r="A63" t="str">
            <v>BLASCO ALCAÑIZ, ALBA</v>
          </cell>
          <cell r="B63" t="str">
            <v>SI</v>
          </cell>
        </row>
        <row r="64">
          <cell r="A64" t="str">
            <v>BLAZQUEZ MARTIN, MARIA DEL PUERTO</v>
          </cell>
          <cell r="B64" t="str">
            <v>SI</v>
          </cell>
        </row>
        <row r="65">
          <cell r="A65" t="str">
            <v>BOBILLO RODIRGUEZ, RAMON OTON</v>
          </cell>
          <cell r="B65" t="str">
            <v>SI</v>
          </cell>
        </row>
        <row r="66">
          <cell r="A66" t="str">
            <v>BOELLE NUÑEZ, TANIA</v>
          </cell>
          <cell r="B66" t="str">
            <v>SI</v>
          </cell>
        </row>
        <row r="67">
          <cell r="A67" t="str">
            <v>BOIX BARAÑANO, AINHOA</v>
          </cell>
          <cell r="B67" t="str">
            <v>SI</v>
          </cell>
        </row>
        <row r="68">
          <cell r="A68" t="str">
            <v>BONACHERA VALLECILLOS, CRISTINA</v>
          </cell>
          <cell r="B68" t="str">
            <v>SI</v>
          </cell>
        </row>
        <row r="69">
          <cell r="A69" t="str">
            <v>BONILLA MORENO, RUBEN</v>
          </cell>
          <cell r="B69" t="str">
            <v>SI</v>
          </cell>
        </row>
        <row r="70">
          <cell r="A70" t="str">
            <v>BONMATI SEMPERE, ROQUE</v>
          </cell>
          <cell r="B70" t="str">
            <v>SI</v>
          </cell>
        </row>
        <row r="71">
          <cell r="A71" t="str">
            <v>BORRAS DE CARVALHO, BELINDA</v>
          </cell>
          <cell r="B71" t="str">
            <v>SI</v>
          </cell>
        </row>
        <row r="72">
          <cell r="A72" t="str">
            <v>BORREGON GARRIDO, ANGELA</v>
          </cell>
          <cell r="B72" t="str">
            <v>SI</v>
          </cell>
        </row>
        <row r="73">
          <cell r="A73" t="str">
            <v>BOSCH CANALS, CRISTINA</v>
          </cell>
          <cell r="B73" t="str">
            <v>SI</v>
          </cell>
        </row>
        <row r="74">
          <cell r="A74" t="str">
            <v>BOSQUET LINARES, MARIA</v>
          </cell>
          <cell r="B74" t="str">
            <v>SI</v>
          </cell>
        </row>
        <row r="75">
          <cell r="A75" t="str">
            <v>BRAVO ALCOLEA, LORENA</v>
          </cell>
          <cell r="B75" t="str">
            <v>SI</v>
          </cell>
        </row>
        <row r="76">
          <cell r="A76" t="str">
            <v>BRAVO GARCIA, ROCIO</v>
          </cell>
          <cell r="B76" t="str">
            <v>SI</v>
          </cell>
        </row>
        <row r="77">
          <cell r="A77" t="str">
            <v>BREA CARRALERO, LAURA</v>
          </cell>
          <cell r="B77" t="str">
            <v>SI</v>
          </cell>
        </row>
        <row r="78">
          <cell r="A78" t="str">
            <v>BULLON PEREZ, ALBERTO</v>
          </cell>
          <cell r="B78" t="str">
            <v>SI</v>
          </cell>
        </row>
        <row r="79">
          <cell r="A79" t="str">
            <v>BURDALLO BARRERO, ISABEL MARIA</v>
          </cell>
          <cell r="B79" t="str">
            <v>SI</v>
          </cell>
        </row>
        <row r="80">
          <cell r="A80" t="str">
            <v>BURGOS HERNANDO, GONZALO</v>
          </cell>
          <cell r="B80" t="str">
            <v>SI</v>
          </cell>
        </row>
        <row r="81">
          <cell r="A81" t="str">
            <v>BUSTOS ESPINOSA, MIRELLA</v>
          </cell>
          <cell r="B81" t="str">
            <v>SI</v>
          </cell>
        </row>
        <row r="82">
          <cell r="A82" t="str">
            <v>CAAMAÑO MOUCO, VANESSA</v>
          </cell>
          <cell r="B82" t="str">
            <v>SI</v>
          </cell>
        </row>
        <row r="83">
          <cell r="A83" t="str">
            <v>CABADO RODRIGUEZ, ANGELA</v>
          </cell>
          <cell r="B83" t="str">
            <v>SI</v>
          </cell>
        </row>
        <row r="84">
          <cell r="A84" t="str">
            <v>CABALLERO JIMENEZ, CRISTINA</v>
          </cell>
          <cell r="B84" t="str">
            <v>SI</v>
          </cell>
        </row>
        <row r="85">
          <cell r="A85" t="str">
            <v>CABERO BENAVIDES, ANA</v>
          </cell>
          <cell r="B85" t="str">
            <v>SI</v>
          </cell>
        </row>
        <row r="86">
          <cell r="A86" t="str">
            <v>CABEZAS DIAZ, DAVID</v>
          </cell>
          <cell r="B86" t="str">
            <v>SI</v>
          </cell>
        </row>
        <row r="87">
          <cell r="A87" t="str">
            <v>CABEZAS RAMIREZ, JERONIMO</v>
          </cell>
          <cell r="B87" t="str">
            <v>SI</v>
          </cell>
        </row>
        <row r="88">
          <cell r="A88" t="str">
            <v>CABRERA PEREZ, PEDRO ANTONIO</v>
          </cell>
          <cell r="B88" t="str">
            <v>SI</v>
          </cell>
        </row>
        <row r="89">
          <cell r="A89" t="str">
            <v>CADENA GARCIA, SILVIA</v>
          </cell>
          <cell r="B89" t="str">
            <v>SI</v>
          </cell>
        </row>
        <row r="90">
          <cell r="A90" t="str">
            <v>CALDERON LOPEZ, CAROLINA MARIA</v>
          </cell>
          <cell r="B90" t="str">
            <v>SI</v>
          </cell>
        </row>
        <row r="91">
          <cell r="A91" t="str">
            <v>CALLEJA FABRA, JOSE IGNACIO</v>
          </cell>
          <cell r="B91" t="str">
            <v>SI</v>
          </cell>
        </row>
        <row r="92">
          <cell r="A92" t="str">
            <v>CALLEJA ROMO, LAURA</v>
          </cell>
          <cell r="B92" t="str">
            <v>SI</v>
          </cell>
        </row>
        <row r="93">
          <cell r="A93" t="str">
            <v>CALVO ARAGÜETE, MARTA</v>
          </cell>
          <cell r="B93" t="str">
            <v>SI</v>
          </cell>
        </row>
        <row r="94">
          <cell r="A94" t="str">
            <v>CALZADA CUESTA, VICTORIA ALEXANDRA DE LA</v>
          </cell>
          <cell r="B94" t="str">
            <v>SI</v>
          </cell>
        </row>
        <row r="95">
          <cell r="A95" t="str">
            <v>CAMACHO ROSALES, MARTA ELISA</v>
          </cell>
          <cell r="B95" t="str">
            <v>SI</v>
          </cell>
        </row>
        <row r="96">
          <cell r="A96" t="str">
            <v>CAMPAÑA REYES, ESTEFANIA</v>
          </cell>
          <cell r="B96" t="str">
            <v>SI</v>
          </cell>
        </row>
        <row r="97">
          <cell r="A97" t="str">
            <v>CAMPO REGUEIRO, FERNANDO</v>
          </cell>
          <cell r="B97" t="str">
            <v>SI</v>
          </cell>
        </row>
        <row r="98">
          <cell r="A98" t="str">
            <v>CAMPO RODRIGUEZ, NEREA</v>
          </cell>
          <cell r="B98" t="str">
            <v>SI</v>
          </cell>
        </row>
        <row r="99">
          <cell r="A99" t="str">
            <v>CAMPO ZAPICO, DIEGO DEL</v>
          </cell>
          <cell r="B99" t="str">
            <v>SI</v>
          </cell>
        </row>
        <row r="100">
          <cell r="A100" t="str">
            <v>CANAL OLLER, ALEJANDRA</v>
          </cell>
          <cell r="B100" t="str">
            <v>SI</v>
          </cell>
        </row>
        <row r="101">
          <cell r="A101" t="str">
            <v>CANTARIN RODRIGO, JENIFER</v>
          </cell>
          <cell r="B101" t="str">
            <v>SI</v>
          </cell>
        </row>
        <row r="102">
          <cell r="A102" t="str">
            <v>CANTERO GIL, MARIA DOLORES</v>
          </cell>
          <cell r="B102" t="str">
            <v>SI</v>
          </cell>
        </row>
        <row r="103">
          <cell r="A103" t="str">
            <v>CAÑADILLA GOMEZ‐CARREÑO, JESUS</v>
          </cell>
          <cell r="B103" t="str">
            <v>SI</v>
          </cell>
        </row>
        <row r="104">
          <cell r="A104" t="str">
            <v>CAPEL ALVAREZ, INMACULADA</v>
          </cell>
          <cell r="B104" t="str">
            <v>SI</v>
          </cell>
        </row>
        <row r="105">
          <cell r="A105" t="str">
            <v>CAPILLA ALVAREZ, ESTEFANIA</v>
          </cell>
          <cell r="B105" t="str">
            <v>SI</v>
          </cell>
        </row>
        <row r="106">
          <cell r="A106" t="str">
            <v>CARDONA PLAZA, MARIA DEL ROCIO</v>
          </cell>
          <cell r="B106" t="str">
            <v>SI</v>
          </cell>
        </row>
        <row r="107">
          <cell r="A107" t="str">
            <v>CARMONA MORENO, MARIA</v>
          </cell>
          <cell r="B107" t="str">
            <v>SI</v>
          </cell>
        </row>
        <row r="108">
          <cell r="A108" t="str">
            <v>CARNICER FREIJO, ANA</v>
          </cell>
          <cell r="B108" t="str">
            <v>SI</v>
          </cell>
        </row>
        <row r="109">
          <cell r="A109" t="str">
            <v>CARRASCAL SOTELO, MARINA</v>
          </cell>
          <cell r="B109" t="str">
            <v>SI</v>
          </cell>
        </row>
        <row r="110">
          <cell r="A110" t="str">
            <v>CARRASCO LOPEZ, MANUEL</v>
          </cell>
          <cell r="B110" t="str">
            <v>SI</v>
          </cell>
        </row>
        <row r="111">
          <cell r="A111" t="str">
            <v>CARRASCON FERNANDEZ, JAVIER</v>
          </cell>
          <cell r="B111" t="str">
            <v>SI</v>
          </cell>
        </row>
        <row r="112">
          <cell r="A112" t="str">
            <v>CARRERA SOLER, ALEJANDRO DE LA</v>
          </cell>
          <cell r="B112" t="str">
            <v>SI</v>
          </cell>
        </row>
        <row r="113">
          <cell r="A113" t="str">
            <v>CARRILLO LOPEZ, LIDIA</v>
          </cell>
          <cell r="B113" t="str">
            <v>SI</v>
          </cell>
        </row>
        <row r="114">
          <cell r="A114" t="str">
            <v>CARUANA GIMENO, MARIA</v>
          </cell>
          <cell r="B114" t="str">
            <v>SI</v>
          </cell>
        </row>
        <row r="115">
          <cell r="A115" t="str">
            <v>CARVAJAL VERA, MARIA</v>
          </cell>
          <cell r="B115" t="str">
            <v>SI</v>
          </cell>
        </row>
        <row r="116">
          <cell r="A116" t="str">
            <v>CASA CARMONA, FRANCISCO JAVIER DE LA</v>
          </cell>
          <cell r="B116" t="str">
            <v>SI</v>
          </cell>
        </row>
        <row r="117">
          <cell r="A117" t="str">
            <v>CASADO RODRIGUEZ, DIEGO</v>
          </cell>
          <cell r="B117" t="str">
            <v>SI</v>
          </cell>
        </row>
        <row r="118">
          <cell r="A118" t="str">
            <v>CASTAÑEDA ESCRIBANO, LUIS</v>
          </cell>
          <cell r="B118" t="str">
            <v>SI</v>
          </cell>
        </row>
        <row r="119">
          <cell r="A119" t="str">
            <v>CASTAÑON SUQUET, FERNANDO</v>
          </cell>
          <cell r="B119" t="str">
            <v>SI</v>
          </cell>
        </row>
        <row r="120">
          <cell r="A120" t="str">
            <v>CASTELLANO LOPEZ, MARTA</v>
          </cell>
          <cell r="B120" t="str">
            <v>SI</v>
          </cell>
        </row>
        <row r="121">
          <cell r="A121" t="str">
            <v>CASTELLANO SALVADOR, MONICA</v>
          </cell>
          <cell r="B121" t="str">
            <v>SI</v>
          </cell>
        </row>
        <row r="122">
          <cell r="A122" t="str">
            <v>CASTELLANOS PEREZ‐BLANCO, RAFAEL</v>
          </cell>
          <cell r="B122" t="str">
            <v>SI</v>
          </cell>
        </row>
        <row r="123">
          <cell r="A123" t="str">
            <v>CASTILLA PEREZ, ELENA</v>
          </cell>
          <cell r="B123" t="str">
            <v>SI</v>
          </cell>
        </row>
        <row r="124">
          <cell r="A124" t="str">
            <v>CASTILLO CORDERO, GLORIA</v>
          </cell>
          <cell r="B124" t="str">
            <v>SI</v>
          </cell>
        </row>
        <row r="125">
          <cell r="A125" t="str">
            <v>CASTILLO HERNANDEZ, MAITE</v>
          </cell>
          <cell r="B125" t="str">
            <v>SI</v>
          </cell>
        </row>
        <row r="126">
          <cell r="A126" t="str">
            <v>CASTILLON PRIO, GUILLERMO</v>
          </cell>
          <cell r="B126" t="str">
            <v>SI</v>
          </cell>
        </row>
        <row r="127">
          <cell r="A127" t="str">
            <v>CASTRO MONCADA, CARLOS</v>
          </cell>
          <cell r="B127" t="str">
            <v>SI</v>
          </cell>
        </row>
        <row r="128">
          <cell r="A128" t="str">
            <v>CASTRO RUIZ, SIMON</v>
          </cell>
          <cell r="B128" t="str">
            <v>SI</v>
          </cell>
        </row>
        <row r="129">
          <cell r="A129" t="str">
            <v>CEBOLLADA MELLADO, VICTOR JOSE</v>
          </cell>
          <cell r="B129" t="str">
            <v>SI</v>
          </cell>
        </row>
        <row r="130">
          <cell r="A130" t="str">
            <v>CERQUEIRA SANTOS, SARA</v>
          </cell>
          <cell r="B130" t="str">
            <v>SI</v>
          </cell>
        </row>
        <row r="131">
          <cell r="A131" t="str">
            <v>CERVANTES MORIÑIGO, CRISTINA</v>
          </cell>
          <cell r="B131" t="str">
            <v>SI</v>
          </cell>
        </row>
        <row r="132">
          <cell r="A132" t="str">
            <v>CHARLIN MENENDEZ, FRANCISCO</v>
          </cell>
          <cell r="B132" t="str">
            <v>SI</v>
          </cell>
        </row>
        <row r="133">
          <cell r="A133" t="str">
            <v>CHOCANO ESTEBARAN, DAVID</v>
          </cell>
          <cell r="B133" t="str">
            <v>SI</v>
          </cell>
        </row>
        <row r="134">
          <cell r="A134" t="str">
            <v>CIUDAD BARBA, TEODORO</v>
          </cell>
          <cell r="B134" t="str">
            <v>SI</v>
          </cell>
        </row>
        <row r="135">
          <cell r="A135" t="str">
            <v>COCA ROSADO, CONSOLACION DESIREE</v>
          </cell>
          <cell r="B135" t="str">
            <v>SI</v>
          </cell>
        </row>
        <row r="136">
          <cell r="A136" t="str">
            <v>COLMENAREJO BRAVO, RUBEN</v>
          </cell>
          <cell r="B136" t="str">
            <v>SI</v>
          </cell>
        </row>
        <row r="137">
          <cell r="A137" t="str">
            <v>CONDE ABDELAZIZ, GUALDA</v>
          </cell>
          <cell r="B137" t="str">
            <v>SI</v>
          </cell>
        </row>
        <row r="138">
          <cell r="A138" t="str">
            <v>CONDE LAMA, PAULA</v>
          </cell>
          <cell r="B138" t="str">
            <v>SI</v>
          </cell>
        </row>
        <row r="139">
          <cell r="A139" t="str">
            <v>CORDERO PEREZ, PILAR</v>
          </cell>
          <cell r="B139" t="str">
            <v>SI</v>
          </cell>
        </row>
        <row r="140">
          <cell r="A140" t="str">
            <v>CORDERO RODRIGUEZ, CARLOS</v>
          </cell>
          <cell r="B140" t="str">
            <v>SI</v>
          </cell>
        </row>
        <row r="141">
          <cell r="A141" t="str">
            <v>CORIA CUEVAS, ANGEL</v>
          </cell>
          <cell r="B141" t="str">
            <v>SI</v>
          </cell>
        </row>
        <row r="142">
          <cell r="A142" t="str">
            <v>CORRALES MONCALIAN, MARIA JESUS</v>
          </cell>
          <cell r="B142" t="str">
            <v>SI</v>
          </cell>
        </row>
        <row r="143">
          <cell r="A143" t="str">
            <v>CORREDERA MARTINEZ, EVA MARIA</v>
          </cell>
          <cell r="B143" t="str">
            <v>SI</v>
          </cell>
        </row>
        <row r="144">
          <cell r="A144" t="str">
            <v>COVES AZNAR, JORGE</v>
          </cell>
          <cell r="B144" t="str">
            <v>SI</v>
          </cell>
        </row>
        <row r="145">
          <cell r="A145" t="str">
            <v>COZAR MARTINEZ, MIGUEL BERNARDO</v>
          </cell>
          <cell r="B145" t="str">
            <v>SI</v>
          </cell>
        </row>
        <row r="146">
          <cell r="A146" t="str">
            <v>CRESPI DE VALLDAURA CARDENAL, DIEGO RAFAEL</v>
          </cell>
          <cell r="B146" t="str">
            <v>SI</v>
          </cell>
        </row>
        <row r="147">
          <cell r="A147" t="str">
            <v>CRUZ BARROSO, JAVIER DE LA</v>
          </cell>
          <cell r="B147" t="str">
            <v>SI</v>
          </cell>
        </row>
        <row r="148">
          <cell r="A148" t="str">
            <v>CUBEROS GONZALEZ, JUAN PABLO</v>
          </cell>
          <cell r="B148" t="str">
            <v>SI</v>
          </cell>
        </row>
        <row r="149">
          <cell r="A149" t="str">
            <v>CUNCHILLOS CORDON, SANTIAGO</v>
          </cell>
          <cell r="B149" t="str">
            <v>SI</v>
          </cell>
        </row>
        <row r="150">
          <cell r="A150" t="str">
            <v>CURIEL GARRACHON, MARIA LUISA</v>
          </cell>
          <cell r="B150" t="str">
            <v>SI</v>
          </cell>
        </row>
        <row r="151">
          <cell r="A151" t="str">
            <v>DELGADO GOMEZ‐FLORS, MARIA</v>
          </cell>
          <cell r="B151" t="str">
            <v>SI</v>
          </cell>
        </row>
        <row r="152">
          <cell r="A152" t="str">
            <v>DELGADO LUQUE, SERGIO</v>
          </cell>
          <cell r="B152" t="str">
            <v>SI</v>
          </cell>
        </row>
        <row r="153">
          <cell r="A153" t="str">
            <v>DELIBES VALENTIN‐GAMAZO, PATRICIA DEL VILLAR</v>
          </cell>
          <cell r="B153" t="str">
            <v>SI</v>
          </cell>
        </row>
        <row r="154">
          <cell r="A154" t="str">
            <v>DENIZ MARTIN, BEATRIZ</v>
          </cell>
          <cell r="B154" t="str">
            <v>SI</v>
          </cell>
        </row>
        <row r="155">
          <cell r="A155" t="str">
            <v>DEZA FERREIRA, ARABELA</v>
          </cell>
          <cell r="B155" t="str">
            <v>SI</v>
          </cell>
        </row>
        <row r="156">
          <cell r="A156" t="str">
            <v>DIAZ PEREZ, AINOA SONSOLES</v>
          </cell>
          <cell r="B156" t="str">
            <v>SI</v>
          </cell>
        </row>
        <row r="157">
          <cell r="A157" t="str">
            <v>DIAZ SANCHEZ, RAQUEL</v>
          </cell>
          <cell r="B157" t="str">
            <v>SI</v>
          </cell>
        </row>
        <row r="158">
          <cell r="A158" t="str">
            <v>DIAZ SEIJO, MARIA JESUS</v>
          </cell>
          <cell r="B158" t="str">
            <v>SI</v>
          </cell>
        </row>
        <row r="159">
          <cell r="A159" t="str">
            <v>DIAZ‐CANO LOZANO, DAVID</v>
          </cell>
          <cell r="B159" t="str">
            <v>SI</v>
          </cell>
        </row>
        <row r="160">
          <cell r="A160" t="str">
            <v>DIEGUEZ AREVALO, JORGE JERONIMO</v>
          </cell>
          <cell r="B160" t="str">
            <v>SI</v>
          </cell>
        </row>
        <row r="161">
          <cell r="A161" t="str">
            <v>DIEZ MONTIEL, BLANCA</v>
          </cell>
          <cell r="B161" t="str">
            <v>SI</v>
          </cell>
        </row>
        <row r="162">
          <cell r="A162" t="str">
            <v>DIOS PAZ, SILVIA</v>
          </cell>
          <cell r="B162" t="str">
            <v>SI</v>
          </cell>
        </row>
        <row r="163">
          <cell r="A163" t="str">
            <v>DOMINGUEZ GARCIA, ALVARO</v>
          </cell>
          <cell r="B163" t="str">
            <v>SI</v>
          </cell>
        </row>
        <row r="164">
          <cell r="A164" t="str">
            <v>DUESO MEDIEL, MARIA TERESA</v>
          </cell>
          <cell r="B164" t="str">
            <v>SI</v>
          </cell>
        </row>
        <row r="165">
          <cell r="A165" t="str">
            <v>DURA CERDA, ALEJANDRO</v>
          </cell>
          <cell r="B165" t="str">
            <v>SI</v>
          </cell>
        </row>
        <row r="166">
          <cell r="A166" t="str">
            <v>DURAN DE LA FUENTE, MARTA</v>
          </cell>
          <cell r="B166" t="str">
            <v>SI</v>
          </cell>
        </row>
        <row r="167">
          <cell r="A167" t="str">
            <v>DURAN GALLEGO, BEATRIZ</v>
          </cell>
          <cell r="B167" t="str">
            <v>SI</v>
          </cell>
        </row>
        <row r="168">
          <cell r="A168" t="str">
            <v>DURAN MARQUEZ, DAVID</v>
          </cell>
          <cell r="B168" t="str">
            <v>SI</v>
          </cell>
        </row>
        <row r="169">
          <cell r="A169" t="str">
            <v>ENSEÑAT INES, MARIA DEL MAR</v>
          </cell>
          <cell r="B169" t="str">
            <v>SI</v>
          </cell>
        </row>
        <row r="170">
          <cell r="A170" t="str">
            <v>ESCUDEIRO PALACIO, PALOMA BEGOÑA</v>
          </cell>
          <cell r="B170" t="str">
            <v>SI</v>
          </cell>
        </row>
        <row r="171">
          <cell r="A171" t="str">
            <v>ESPADA RODRIGUEZ, MARTA</v>
          </cell>
          <cell r="B171" t="str">
            <v>SI</v>
          </cell>
        </row>
        <row r="172">
          <cell r="A172" t="str">
            <v>ESQUIVEL SARMIENTO, LAURA</v>
          </cell>
          <cell r="B172" t="str">
            <v>SI</v>
          </cell>
        </row>
        <row r="173">
          <cell r="A173" t="str">
            <v>ESTEBAN MIRANDA, SILVIA</v>
          </cell>
          <cell r="B173" t="str">
            <v>SI</v>
          </cell>
        </row>
        <row r="174">
          <cell r="A174" t="str">
            <v>ESTEVE VALENZUELA, RICARD</v>
          </cell>
          <cell r="B174" t="str">
            <v>SI</v>
          </cell>
        </row>
        <row r="175">
          <cell r="A175" t="str">
            <v>ESTRELA MORERA, RUBEN</v>
          </cell>
          <cell r="B175" t="str">
            <v>SI</v>
          </cell>
        </row>
        <row r="176">
          <cell r="A176" t="str">
            <v>FAUS BALLESTER, JUAN</v>
          </cell>
          <cell r="B176" t="str">
            <v>SI</v>
          </cell>
        </row>
        <row r="177">
          <cell r="A177" t="str">
            <v>FEIJOO VELOSO, LAURA</v>
          </cell>
          <cell r="B177" t="str">
            <v>SI</v>
          </cell>
        </row>
        <row r="178">
          <cell r="A178" t="str">
            <v>FELIS RADUAN, MAR</v>
          </cell>
          <cell r="B178" t="str">
            <v>SI</v>
          </cell>
        </row>
        <row r="179">
          <cell r="A179" t="str">
            <v>FENOLLOSA GARIBO, ALICIA</v>
          </cell>
          <cell r="B179" t="str">
            <v>SI</v>
          </cell>
        </row>
        <row r="180">
          <cell r="A180" t="str">
            <v>FERNANDEZ ARIAS, DANIEL</v>
          </cell>
          <cell r="B180" t="str">
            <v>SI</v>
          </cell>
        </row>
        <row r="181">
          <cell r="A181" t="str">
            <v>FERNANDEZ BLACH, DAVID</v>
          </cell>
          <cell r="B181" t="str">
            <v>SI</v>
          </cell>
        </row>
        <row r="182">
          <cell r="A182" t="str">
            <v>FERNANDEZ FERNANDEZ, SHEILA</v>
          </cell>
          <cell r="B182" t="str">
            <v>SI</v>
          </cell>
        </row>
        <row r="183">
          <cell r="A183" t="str">
            <v>FERNANDEZ GALINDO, DAVID</v>
          </cell>
          <cell r="B183" t="str">
            <v>SI</v>
          </cell>
        </row>
        <row r="184">
          <cell r="A184" t="str">
            <v>FERNANDEZ GARCIA, CRISTINA</v>
          </cell>
          <cell r="B184" t="str">
            <v>SI</v>
          </cell>
        </row>
        <row r="185">
          <cell r="A185" t="str">
            <v>FERNÄNDEZ GARCÏA, ISMAEL FRANCISCO</v>
          </cell>
          <cell r="B185" t="str">
            <v>SI</v>
          </cell>
        </row>
        <row r="186">
          <cell r="A186" t="str">
            <v>FERNANDEZ LAZARO, MARIA DEL PILAR</v>
          </cell>
          <cell r="B186" t="str">
            <v>SI</v>
          </cell>
        </row>
        <row r="187">
          <cell r="A187" t="str">
            <v>FERNANDEZ MARGARIT, JORGE MATEO</v>
          </cell>
          <cell r="B187" t="str">
            <v>SI</v>
          </cell>
        </row>
        <row r="188">
          <cell r="A188" t="str">
            <v>FERNANDEZ MIGUEL, SARA</v>
          </cell>
          <cell r="B188" t="str">
            <v>SI</v>
          </cell>
        </row>
        <row r="189">
          <cell r="A189" t="str">
            <v>FERNANDEZ OLIVA, RAQUEL</v>
          </cell>
          <cell r="B189" t="str">
            <v>SI</v>
          </cell>
        </row>
        <row r="190">
          <cell r="A190" t="str">
            <v>FERNANDEZ PINZON, INMACULADA CONCEPCION</v>
          </cell>
          <cell r="B190" t="str">
            <v>SI</v>
          </cell>
        </row>
        <row r="191">
          <cell r="A191" t="str">
            <v>FERNANDEZ REIMAT, LUCIA</v>
          </cell>
          <cell r="B191" t="str">
            <v>SI</v>
          </cell>
        </row>
        <row r="192">
          <cell r="A192" t="str">
            <v>FERNANDEZ RODRIGUEZ, ANDRES</v>
          </cell>
          <cell r="B192" t="str">
            <v>SI</v>
          </cell>
        </row>
        <row r="193">
          <cell r="A193" t="str">
            <v>FERNANDEZ RODRIGUEZ, MARIA DEL PILAR</v>
          </cell>
          <cell r="B193" t="str">
            <v>SI</v>
          </cell>
        </row>
        <row r="194">
          <cell r="A194" t="str">
            <v>FERNANDEZ SANCHEZ, ADRIAN</v>
          </cell>
          <cell r="B194" t="str">
            <v>SI</v>
          </cell>
        </row>
        <row r="195">
          <cell r="A195" t="str">
            <v>FERNANDEZ VELICIA, SERGIO</v>
          </cell>
          <cell r="B195" t="str">
            <v>SI</v>
          </cell>
        </row>
        <row r="196">
          <cell r="A196" t="str">
            <v>FERREIRO COSTAS, XOSE</v>
          </cell>
          <cell r="B196" t="str">
            <v>SI</v>
          </cell>
        </row>
        <row r="197">
          <cell r="A197" t="str">
            <v>FERRERES CANO, SERGIO</v>
          </cell>
          <cell r="B197" t="str">
            <v>SI</v>
          </cell>
        </row>
        <row r="198">
          <cell r="A198" t="str">
            <v>FLORIANO ALDEANO, VIRGINIA</v>
          </cell>
          <cell r="B198" t="str">
            <v>SI</v>
          </cell>
        </row>
        <row r="199">
          <cell r="A199" t="str">
            <v>FONT CRESPO, MONICA</v>
          </cell>
          <cell r="B199" t="str">
            <v>SI</v>
          </cell>
        </row>
        <row r="200">
          <cell r="A200" t="str">
            <v>FORJAN RAÑA, SANTIAGO</v>
          </cell>
          <cell r="B200" t="str">
            <v>SI</v>
          </cell>
        </row>
        <row r="201">
          <cell r="A201" t="str">
            <v>FOUZ FERNANDEZ, CRISTINA</v>
          </cell>
          <cell r="B201" t="str">
            <v>SI</v>
          </cell>
        </row>
        <row r="202">
          <cell r="A202" t="str">
            <v>FRANCO BROCH, ALEJANDRO</v>
          </cell>
          <cell r="B202" t="str">
            <v>SI</v>
          </cell>
        </row>
        <row r="203">
          <cell r="A203" t="str">
            <v>FREIRE FACAL, RAFAEL</v>
          </cell>
          <cell r="B203" t="str">
            <v>SI</v>
          </cell>
        </row>
        <row r="204">
          <cell r="A204" t="str">
            <v>FREIRE SILVAN, LORETO</v>
          </cell>
          <cell r="B204" t="str">
            <v>SI</v>
          </cell>
        </row>
        <row r="205">
          <cell r="A205" t="str">
            <v>FRIAS SANCHEZ‐SECO, GABRIEL</v>
          </cell>
          <cell r="B205" t="str">
            <v>SI</v>
          </cell>
        </row>
        <row r="206">
          <cell r="A206" t="str">
            <v>FUENTES PEREZ, MARIA ISABEL</v>
          </cell>
          <cell r="B206" t="str">
            <v>SI</v>
          </cell>
        </row>
        <row r="207">
          <cell r="A207" t="str">
            <v>GALERA CRESPO, BEGOÑA</v>
          </cell>
          <cell r="B207" t="str">
            <v>SI</v>
          </cell>
        </row>
        <row r="208">
          <cell r="A208" t="str">
            <v>GALINDO LATORRE, YOLANDA</v>
          </cell>
          <cell r="B208" t="str">
            <v>SI</v>
          </cell>
        </row>
        <row r="209">
          <cell r="A209" t="str">
            <v>GALLARDO ALVAREZ, MARIA DEL CARMEN</v>
          </cell>
          <cell r="B209" t="str">
            <v>SI</v>
          </cell>
        </row>
        <row r="210">
          <cell r="A210" t="str">
            <v>GALLARDO GARCIA, MANUEL</v>
          </cell>
          <cell r="B210" t="str">
            <v>SI</v>
          </cell>
        </row>
        <row r="211">
          <cell r="A211" t="str">
            <v>GALLEN PERIS, SARA</v>
          </cell>
          <cell r="B211" t="str">
            <v>SI</v>
          </cell>
        </row>
        <row r="212">
          <cell r="A212" t="str">
            <v>GALVAN GARCIA DE LAS BAYONAS, INMACULADA</v>
          </cell>
          <cell r="B212" t="str">
            <v>SI</v>
          </cell>
        </row>
        <row r="213">
          <cell r="A213" t="str">
            <v>GALVER RUIZ, ANA</v>
          </cell>
          <cell r="B213" t="str">
            <v>SI</v>
          </cell>
        </row>
        <row r="214">
          <cell r="A214" t="str">
            <v>GAMEZ FACORRO, ELENA</v>
          </cell>
          <cell r="B214" t="str">
            <v>SI</v>
          </cell>
        </row>
        <row r="215">
          <cell r="A215" t="str">
            <v>GARAY OCHANDIO, MIREYA</v>
          </cell>
          <cell r="B215" t="str">
            <v>SI</v>
          </cell>
        </row>
        <row r="216">
          <cell r="A216" t="str">
            <v>GARCIA AYALA, VICTOR</v>
          </cell>
          <cell r="B216" t="str">
            <v>SI</v>
          </cell>
        </row>
        <row r="217">
          <cell r="A217" t="str">
            <v>GARCIA BANDRES, LUCIA</v>
          </cell>
          <cell r="B217" t="str">
            <v>SI</v>
          </cell>
        </row>
        <row r="218">
          <cell r="A218" t="str">
            <v>GARCIA CORRAL, ADRIAN ALBERTO</v>
          </cell>
          <cell r="B218" t="str">
            <v>SI</v>
          </cell>
        </row>
        <row r="219">
          <cell r="A219" t="str">
            <v>GARCIA DE LA FUENTE, ALBA</v>
          </cell>
          <cell r="B219" t="str">
            <v>SI</v>
          </cell>
        </row>
        <row r="220">
          <cell r="A220" t="str">
            <v>GARCIA DELGADO, DIEGO</v>
          </cell>
          <cell r="B220" t="str">
            <v>SI</v>
          </cell>
        </row>
        <row r="221">
          <cell r="A221" t="str">
            <v>GARCIA DELGADO, MONICA</v>
          </cell>
          <cell r="B221" t="str">
            <v>SI</v>
          </cell>
        </row>
        <row r="222">
          <cell r="A222" t="str">
            <v>GARCIA EGEA, PEDRO</v>
          </cell>
          <cell r="B222" t="str">
            <v>SI</v>
          </cell>
        </row>
        <row r="223">
          <cell r="A223" t="str">
            <v>GARCIA FERRER, FRANCISCO JAVIER</v>
          </cell>
          <cell r="B223" t="str">
            <v>SI</v>
          </cell>
        </row>
        <row r="224">
          <cell r="A224" t="str">
            <v>GARCIA FUENTES, PASCUAL NICOLAS</v>
          </cell>
          <cell r="B224" t="str">
            <v>SI</v>
          </cell>
        </row>
        <row r="225">
          <cell r="A225" t="str">
            <v>GARCIA GONZALEZ, RODRIGO</v>
          </cell>
          <cell r="B225" t="str">
            <v>SI</v>
          </cell>
        </row>
        <row r="226">
          <cell r="A226" t="str">
            <v>GARCIA HERNANDO, ESTELA</v>
          </cell>
          <cell r="B226" t="str">
            <v>SI</v>
          </cell>
        </row>
        <row r="227">
          <cell r="A227" t="str">
            <v>GARCIA JIMENEZ, NATIVIDAD</v>
          </cell>
          <cell r="B227" t="str">
            <v>SI</v>
          </cell>
        </row>
        <row r="228">
          <cell r="A228" t="str">
            <v>GARCIA LOPEZ, FELIPE</v>
          </cell>
          <cell r="B228" t="str">
            <v>SI</v>
          </cell>
        </row>
        <row r="229">
          <cell r="A229" t="str">
            <v>GARCIA MARQUEZ, MARIA DE LOS DOLORES</v>
          </cell>
          <cell r="B229" t="str">
            <v>SI</v>
          </cell>
        </row>
        <row r="230">
          <cell r="A230" t="str">
            <v>GARCIA MARTINEZ, JORGE</v>
          </cell>
          <cell r="B230" t="str">
            <v>SI</v>
          </cell>
        </row>
        <row r="231">
          <cell r="A231" t="str">
            <v>GARCIA MEHRGUT, JORGE</v>
          </cell>
          <cell r="B231" t="str">
            <v>SI</v>
          </cell>
        </row>
        <row r="232">
          <cell r="A232" t="str">
            <v>GARCIA MELLADO, MIGUEL ANGEL</v>
          </cell>
          <cell r="B232" t="str">
            <v>SI</v>
          </cell>
        </row>
        <row r="233">
          <cell r="A233" t="str">
            <v>GARCIA MUÑOZ, EVA AURORA</v>
          </cell>
          <cell r="B233" t="str">
            <v>SI</v>
          </cell>
        </row>
        <row r="234">
          <cell r="A234" t="str">
            <v>GARCIA OCA, ILDEFONSO</v>
          </cell>
          <cell r="B234" t="str">
            <v>SI</v>
          </cell>
        </row>
        <row r="235">
          <cell r="A235" t="str">
            <v>GARCIA PALOMARES, LAURA</v>
          </cell>
          <cell r="B235" t="str">
            <v>SI</v>
          </cell>
        </row>
        <row r="236">
          <cell r="A236" t="str">
            <v>GARCIA PATINO, JULIAN</v>
          </cell>
          <cell r="B236" t="str">
            <v>SI</v>
          </cell>
        </row>
        <row r="237">
          <cell r="A237" t="str">
            <v>GARCIA POZO, RICARDO</v>
          </cell>
          <cell r="B237" t="str">
            <v>SI</v>
          </cell>
        </row>
        <row r="238">
          <cell r="A238" t="str">
            <v>GARCIA QUILES, SONIA</v>
          </cell>
          <cell r="B238" t="str">
            <v>SI</v>
          </cell>
        </row>
        <row r="239">
          <cell r="A239" t="str">
            <v>GARCIA REBOLLAL, ADRIAN</v>
          </cell>
          <cell r="B239" t="str">
            <v>SI</v>
          </cell>
        </row>
        <row r="240">
          <cell r="A240" t="str">
            <v>GARCIA REQUEJO, JESUS</v>
          </cell>
          <cell r="B240" t="str">
            <v>SI</v>
          </cell>
        </row>
        <row r="241">
          <cell r="A241" t="str">
            <v>GARCIA REVELLES, TANIA</v>
          </cell>
          <cell r="B241" t="str">
            <v>SI</v>
          </cell>
        </row>
        <row r="242">
          <cell r="A242" t="str">
            <v>GARCIA REVERT, PAULA</v>
          </cell>
          <cell r="B242" t="str">
            <v>SI</v>
          </cell>
        </row>
        <row r="243">
          <cell r="A243" t="str">
            <v>GARCIA RICO, ANA MARIA</v>
          </cell>
          <cell r="B243" t="str">
            <v>SI</v>
          </cell>
        </row>
        <row r="244">
          <cell r="A244" t="str">
            <v>GARCIA ROSALES, JUAN ANTONIO</v>
          </cell>
          <cell r="B244" t="str">
            <v>SI</v>
          </cell>
        </row>
        <row r="245">
          <cell r="A245" t="str">
            <v>GARCIA SAIZ, ELENA</v>
          </cell>
          <cell r="B245" t="str">
            <v>SI</v>
          </cell>
        </row>
        <row r="246">
          <cell r="A246" t="str">
            <v>GARCIA VAZQUEZ, MANUEL ALEJANDRO</v>
          </cell>
          <cell r="B246" t="str">
            <v>SI</v>
          </cell>
        </row>
        <row r="247">
          <cell r="A247" t="str">
            <v>GARCIA VELASTEGUI, JOSE</v>
          </cell>
          <cell r="B247" t="str">
            <v>SI</v>
          </cell>
        </row>
        <row r="248">
          <cell r="A248" t="str">
            <v>GARRAMIOLA BILBAO, ITZIAR</v>
          </cell>
          <cell r="B248" t="str">
            <v>SI</v>
          </cell>
        </row>
        <row r="249">
          <cell r="A249" t="str">
            <v>GARRIDO DEL CAÑO, ALBA MARIA</v>
          </cell>
          <cell r="B249" t="str">
            <v>SI</v>
          </cell>
        </row>
        <row r="250">
          <cell r="A250" t="str">
            <v>GARRIDO HITA, MARIA BELEN</v>
          </cell>
          <cell r="B250" t="str">
            <v>SI</v>
          </cell>
        </row>
        <row r="251">
          <cell r="A251" t="str">
            <v>GARRIDO RAYA, MANUEL</v>
          </cell>
          <cell r="B251" t="str">
            <v>SI</v>
          </cell>
        </row>
        <row r="252">
          <cell r="A252" t="str">
            <v>GAZQUEZ CIFUENTES, ANTONIA MARIA</v>
          </cell>
          <cell r="B252" t="str">
            <v>SI</v>
          </cell>
        </row>
        <row r="253">
          <cell r="A253" t="str">
            <v>GIL GARCIA, ANA</v>
          </cell>
          <cell r="B253" t="str">
            <v>SI</v>
          </cell>
        </row>
        <row r="254">
          <cell r="A254" t="str">
            <v>GOMEZ LANCHA, ELENA</v>
          </cell>
          <cell r="B254" t="str">
            <v>SI</v>
          </cell>
        </row>
        <row r="255">
          <cell r="A255" t="str">
            <v>GOMEZ MENDEZ, DIEGO</v>
          </cell>
          <cell r="B255" t="str">
            <v>SI</v>
          </cell>
        </row>
        <row r="256">
          <cell r="A256" t="str">
            <v>GOMEZ MURCIA, JUAN CARLOS</v>
          </cell>
          <cell r="B256" t="str">
            <v>SI</v>
          </cell>
        </row>
        <row r="257">
          <cell r="A257" t="str">
            <v>GOMEZ ROLDAN, MARIA JOSE</v>
          </cell>
          <cell r="B257" t="str">
            <v>SI</v>
          </cell>
        </row>
        <row r="258">
          <cell r="A258" t="str">
            <v>GOMEZ RUIZ, MARIA DEL MAR</v>
          </cell>
          <cell r="B258" t="str">
            <v>SI</v>
          </cell>
        </row>
        <row r="259">
          <cell r="A259" t="str">
            <v>GOMEZ VALLES, PABLO</v>
          </cell>
          <cell r="B259" t="str">
            <v>SI</v>
          </cell>
        </row>
        <row r="260">
          <cell r="A260" t="str">
            <v>GONZALEZ ARRANZ, MIGUEL</v>
          </cell>
          <cell r="B260" t="str">
            <v>SI</v>
          </cell>
        </row>
        <row r="261">
          <cell r="A261" t="str">
            <v>GONZALEZ CASTILLO, JOSE ANGEL</v>
          </cell>
          <cell r="B261" t="str">
            <v>SI</v>
          </cell>
        </row>
        <row r="262">
          <cell r="A262" t="str">
            <v>GONZALEZ CHAO, EDUARDO</v>
          </cell>
          <cell r="B262" t="str">
            <v>SI</v>
          </cell>
        </row>
        <row r="263">
          <cell r="A263" t="str">
            <v>GONZALEZ COMPANY, INMACULADA</v>
          </cell>
          <cell r="B263" t="str">
            <v>SI</v>
          </cell>
        </row>
        <row r="264">
          <cell r="A264" t="str">
            <v>GONZALEZ DIAZ, DAMIAN</v>
          </cell>
          <cell r="B264" t="str">
            <v>SI</v>
          </cell>
        </row>
        <row r="265">
          <cell r="A265" t="str">
            <v>GONZALEZ GONZALEZ, CRISTINA</v>
          </cell>
          <cell r="B265" t="str">
            <v>SI</v>
          </cell>
        </row>
        <row r="266">
          <cell r="A266" t="str">
            <v>GONZALEZ GONZALEZ, MARIA DEL ROCIO</v>
          </cell>
          <cell r="B266" t="str">
            <v>SI</v>
          </cell>
        </row>
        <row r="267">
          <cell r="A267" t="str">
            <v>GONZALEZ JIMENEZ, JESSICA</v>
          </cell>
          <cell r="B267" t="str">
            <v>SI</v>
          </cell>
        </row>
        <row r="268">
          <cell r="A268" t="str">
            <v>GONZALEZ LUQUE, CARLA</v>
          </cell>
          <cell r="B268" t="str">
            <v>SI</v>
          </cell>
        </row>
        <row r="269">
          <cell r="A269" t="str">
            <v>GONZALEZ MACHADO, MIGUEL</v>
          </cell>
          <cell r="B269" t="str">
            <v>SI</v>
          </cell>
        </row>
        <row r="270">
          <cell r="A270" t="str">
            <v>GONZALEZ MARTIN, LAURA</v>
          </cell>
          <cell r="B270" t="str">
            <v>SI</v>
          </cell>
        </row>
        <row r="271">
          <cell r="A271" t="str">
            <v>GONZALEZ MARTINEZ, DAVID</v>
          </cell>
          <cell r="B271" t="str">
            <v>SI</v>
          </cell>
        </row>
        <row r="272">
          <cell r="A272" t="str">
            <v>GONZALEZ MONTES, MARIA DEL CARMEN</v>
          </cell>
          <cell r="B272" t="str">
            <v>SI</v>
          </cell>
        </row>
        <row r="273">
          <cell r="A273" t="str">
            <v>GONZALEZ MUÑOZ, BELEN</v>
          </cell>
          <cell r="B273" t="str">
            <v>SI</v>
          </cell>
        </row>
        <row r="274">
          <cell r="A274" t="str">
            <v>GONZALEZ MUÑOZ, SELENE</v>
          </cell>
          <cell r="B274" t="str">
            <v>SI</v>
          </cell>
        </row>
        <row r="275">
          <cell r="A275" t="str">
            <v>GONZALEZ ORTEGA, CAROLINA</v>
          </cell>
          <cell r="B275" t="str">
            <v>SI</v>
          </cell>
        </row>
        <row r="276">
          <cell r="A276" t="str">
            <v>GONZALEZ PEÑALVER, DANIEL</v>
          </cell>
          <cell r="B276" t="str">
            <v>SI</v>
          </cell>
        </row>
        <row r="277">
          <cell r="A277" t="str">
            <v>GONZALEZ SAENZ, FRANCISCO JESUS</v>
          </cell>
          <cell r="B277" t="str">
            <v>SI</v>
          </cell>
        </row>
        <row r="278">
          <cell r="A278" t="str">
            <v>GONZALEZ‐CONCHEIRO GONZALEZ, GUILLERMO</v>
          </cell>
          <cell r="B278" t="str">
            <v>SI</v>
          </cell>
        </row>
        <row r="279">
          <cell r="A279" t="str">
            <v>GONZALO ALONSO, JAVIER</v>
          </cell>
          <cell r="B279" t="str">
            <v>SI</v>
          </cell>
        </row>
        <row r="280">
          <cell r="A280" t="str">
            <v>GORRIZ VAZQUEZ, ANA BELEN</v>
          </cell>
          <cell r="B280" t="str">
            <v>SI</v>
          </cell>
        </row>
        <row r="281">
          <cell r="A281" t="str">
            <v>GRACIA NAJERA, MARIA DE</v>
          </cell>
          <cell r="B281" t="str">
            <v>SI</v>
          </cell>
        </row>
        <row r="282">
          <cell r="A282" t="str">
            <v>GRANADOS PADILLA, MANUEL JESUS</v>
          </cell>
          <cell r="B282" t="str">
            <v>SI</v>
          </cell>
        </row>
        <row r="283">
          <cell r="A283" t="str">
            <v>GRANDE DE HARO, MARIA PILAR</v>
          </cell>
          <cell r="B283" t="str">
            <v>SI</v>
          </cell>
        </row>
        <row r="284">
          <cell r="A284" t="str">
            <v>GRANERO GOMEZ, JUANA MARIA</v>
          </cell>
          <cell r="B284" t="str">
            <v>SI</v>
          </cell>
        </row>
        <row r="285">
          <cell r="A285" t="str">
            <v>GRANJA ALONSO, MARINA</v>
          </cell>
          <cell r="B285" t="str">
            <v>SI</v>
          </cell>
        </row>
        <row r="286">
          <cell r="A286" t="str">
            <v>GRIMAL BASARTE, SARA MARIA</v>
          </cell>
          <cell r="B286" t="str">
            <v>SI</v>
          </cell>
        </row>
        <row r="287">
          <cell r="A287" t="str">
            <v>GUIJO SOLABARRIETA, AINHOA</v>
          </cell>
          <cell r="B287" t="str">
            <v>SI</v>
          </cell>
        </row>
        <row r="288">
          <cell r="A288" t="str">
            <v>GUILLOT CASANOVA, PAULA</v>
          </cell>
          <cell r="B288" t="str">
            <v>SI</v>
          </cell>
        </row>
        <row r="289">
          <cell r="A289" t="str">
            <v>GUIRAO ABAD, CARMEN MARIA</v>
          </cell>
          <cell r="B289" t="str">
            <v>SI</v>
          </cell>
        </row>
        <row r="290">
          <cell r="A290" t="str">
            <v>GUTIERREZ ARANCE, ELENA PIEDAD</v>
          </cell>
          <cell r="B290" t="str">
            <v>SI</v>
          </cell>
        </row>
        <row r="291">
          <cell r="A291" t="str">
            <v>GUTIERREZ LEON, JOSE IGNACIO</v>
          </cell>
          <cell r="B291" t="str">
            <v>SI</v>
          </cell>
        </row>
        <row r="292">
          <cell r="A292" t="str">
            <v>HEREDA VALVERDE, ANA</v>
          </cell>
          <cell r="B292" t="str">
            <v>SI</v>
          </cell>
        </row>
        <row r="293">
          <cell r="A293" t="str">
            <v>HERMOSO CORTES, VIRGINIA</v>
          </cell>
          <cell r="B293" t="str">
            <v>SI</v>
          </cell>
        </row>
        <row r="294">
          <cell r="A294" t="str">
            <v>HERNANDEZ GARCIA, IGNACIO</v>
          </cell>
          <cell r="B294" t="str">
            <v>SI</v>
          </cell>
        </row>
        <row r="295">
          <cell r="A295" t="str">
            <v>HERNANDEZ GARCIA, INMACULADA</v>
          </cell>
          <cell r="B295" t="str">
            <v>SI</v>
          </cell>
        </row>
        <row r="296">
          <cell r="A296" t="str">
            <v>HERNANDEZ LOBON, MARIA DE LAS MERCEDES</v>
          </cell>
          <cell r="B296" t="str">
            <v>SI</v>
          </cell>
        </row>
        <row r="297">
          <cell r="A297" t="str">
            <v>HERNANDEZ LOPEZ, RAQUEL</v>
          </cell>
          <cell r="B297" t="str">
            <v>SI</v>
          </cell>
        </row>
        <row r="298">
          <cell r="A298" t="str">
            <v>HERNANDEZ MADRID, CRISTINA</v>
          </cell>
          <cell r="B298" t="str">
            <v>SI</v>
          </cell>
        </row>
        <row r="299">
          <cell r="A299" t="str">
            <v>HERNANDEZ MENDOZA, EVA MARIA</v>
          </cell>
          <cell r="B299" t="str">
            <v>SI</v>
          </cell>
        </row>
        <row r="300">
          <cell r="A300" t="str">
            <v>HERNANDEZ RUBIO, LAURA</v>
          </cell>
          <cell r="B300" t="str">
            <v>SI</v>
          </cell>
        </row>
        <row r="301">
          <cell r="A301" t="str">
            <v>HERNANDEZ SELLE, SANDRA</v>
          </cell>
          <cell r="B301" t="str">
            <v>SI</v>
          </cell>
        </row>
        <row r="302">
          <cell r="A302" t="str">
            <v>HIDALGO CERIANI, WENDY GISELA</v>
          </cell>
          <cell r="B302" t="str">
            <v>SI</v>
          </cell>
        </row>
        <row r="303">
          <cell r="A303" t="str">
            <v>HIGUERAS JIMENEZ, MARIA DEL MAR</v>
          </cell>
          <cell r="B303" t="str">
            <v>SI</v>
          </cell>
        </row>
        <row r="304">
          <cell r="A304" t="str">
            <v>HUELMO CERRETO, ESTEFANI</v>
          </cell>
          <cell r="B304" t="str">
            <v>SI</v>
          </cell>
        </row>
        <row r="305">
          <cell r="A305" t="str">
            <v>HUERDO COBOS, OSCAR</v>
          </cell>
          <cell r="B305" t="str">
            <v>SI</v>
          </cell>
        </row>
        <row r="306">
          <cell r="A306" t="str">
            <v>HUERTA MARTINEZ, JOSUE</v>
          </cell>
          <cell r="B306" t="str">
            <v>SI</v>
          </cell>
        </row>
        <row r="307">
          <cell r="A307" t="str">
            <v>HURTADO ARROYO, CRISTOBAL</v>
          </cell>
          <cell r="B307" t="str">
            <v>SI</v>
          </cell>
        </row>
        <row r="308">
          <cell r="A308" t="str">
            <v>IGEÑO ESPINOSA, CARLOS</v>
          </cell>
          <cell r="B308" t="str">
            <v>SI</v>
          </cell>
        </row>
        <row r="309">
          <cell r="A309" t="str">
            <v>IGLESIAS MARTIN, MARCOS</v>
          </cell>
          <cell r="B309" t="str">
            <v>SI</v>
          </cell>
        </row>
        <row r="310">
          <cell r="A310" t="str">
            <v>ILLANAS CALVO, NOELIA</v>
          </cell>
          <cell r="B310" t="str">
            <v>SI</v>
          </cell>
        </row>
        <row r="311">
          <cell r="A311" t="str">
            <v>ISABEL GUTIERREZ, BEATRIZ</v>
          </cell>
          <cell r="B311" t="str">
            <v>SI</v>
          </cell>
        </row>
        <row r="312">
          <cell r="A312" t="str">
            <v>IZQUIERDO CABALLERO, SILVIA ARANTXA</v>
          </cell>
          <cell r="B312" t="str">
            <v>SI</v>
          </cell>
        </row>
        <row r="313">
          <cell r="A313" t="str">
            <v>IZQUIERDO MARCOS, LAURA</v>
          </cell>
          <cell r="B313" t="str">
            <v>SI</v>
          </cell>
        </row>
        <row r="314">
          <cell r="A314" t="str">
            <v>JAEN MARIN, RAFAEL</v>
          </cell>
          <cell r="B314" t="str">
            <v>SI</v>
          </cell>
        </row>
        <row r="315">
          <cell r="A315" t="str">
            <v>JIMENEZ ACEVEDO, JENISER</v>
          </cell>
          <cell r="B315" t="str">
            <v>SI</v>
          </cell>
        </row>
        <row r="316">
          <cell r="A316" t="str">
            <v>JIMENEZ AGUILAR, VANESA</v>
          </cell>
          <cell r="B316" t="str">
            <v>SI</v>
          </cell>
        </row>
        <row r="317">
          <cell r="A317" t="str">
            <v>JIMENEZ GOMEZ, CARMEN ALICIA</v>
          </cell>
          <cell r="B317" t="str">
            <v>SI</v>
          </cell>
        </row>
        <row r="318">
          <cell r="A318" t="str">
            <v>JORDAN DE LA DE LA TORRE, BEATRIZ</v>
          </cell>
          <cell r="B318" t="str">
            <v>SI</v>
          </cell>
        </row>
        <row r="319">
          <cell r="A319" t="str">
            <v>JORGE DELGADO, JUAN</v>
          </cell>
          <cell r="B319" t="str">
            <v>SI</v>
          </cell>
        </row>
        <row r="320">
          <cell r="A320" t="str">
            <v>JUANA FAJA, LAIA</v>
          </cell>
          <cell r="B320" t="str">
            <v>SI</v>
          </cell>
        </row>
        <row r="321">
          <cell r="A321" t="str">
            <v>JULIA LUNA, JORGE</v>
          </cell>
          <cell r="B321" t="str">
            <v>SI</v>
          </cell>
        </row>
        <row r="322">
          <cell r="A322" t="str">
            <v>JURADO ROMERO, INMA</v>
          </cell>
          <cell r="B322" t="str">
            <v>SI</v>
          </cell>
        </row>
        <row r="323">
          <cell r="A323" t="str">
            <v>LACALLE DE SEBASTIAN, VANESSA</v>
          </cell>
          <cell r="B323" t="str">
            <v>SI</v>
          </cell>
        </row>
        <row r="324">
          <cell r="A324" t="str">
            <v>LAFARGA LORENZANA, TERESA</v>
          </cell>
          <cell r="B324" t="str">
            <v>SI</v>
          </cell>
        </row>
        <row r="325">
          <cell r="A325" t="str">
            <v>LAGO BERMUDEZ, SUSANA</v>
          </cell>
          <cell r="B325" t="str">
            <v>SI</v>
          </cell>
        </row>
        <row r="326">
          <cell r="A326" t="str">
            <v>LAGUNA ARDILA, FEDERICO</v>
          </cell>
          <cell r="B326" t="str">
            <v>SI</v>
          </cell>
        </row>
        <row r="327">
          <cell r="A327" t="str">
            <v>LAJO ALVAREZ, ANA</v>
          </cell>
          <cell r="B327" t="str">
            <v>SI</v>
          </cell>
        </row>
        <row r="328">
          <cell r="A328" t="str">
            <v>LARAUDOGOITIA ORTUETA, ENARA</v>
          </cell>
          <cell r="B328" t="str">
            <v>SI</v>
          </cell>
        </row>
        <row r="329">
          <cell r="A329" t="str">
            <v>LEDESMA GUERRERO, MANUEL JESUS</v>
          </cell>
          <cell r="B329" t="str">
            <v>SI</v>
          </cell>
        </row>
        <row r="330">
          <cell r="A330" t="str">
            <v>LEGASPI GARCIA, MARTA</v>
          </cell>
          <cell r="B330" t="str">
            <v>SI</v>
          </cell>
        </row>
        <row r="331">
          <cell r="A331" t="str">
            <v>LEIVA FRAS, VICTOR</v>
          </cell>
          <cell r="B331" t="str">
            <v>SI</v>
          </cell>
        </row>
        <row r="332">
          <cell r="A332" t="str">
            <v>LINARES BOLAÑOS, FRANCISCO JOSE</v>
          </cell>
          <cell r="B332" t="str">
            <v>SI</v>
          </cell>
        </row>
        <row r="333">
          <cell r="A333" t="str">
            <v>LIQUETE GARCIA, SARA MARIA</v>
          </cell>
          <cell r="B333" t="str">
            <v>SI</v>
          </cell>
        </row>
        <row r="334">
          <cell r="A334" t="str">
            <v>LIZANA ESCOBAR, INMACULADA</v>
          </cell>
          <cell r="B334" t="str">
            <v>SI</v>
          </cell>
        </row>
        <row r="335">
          <cell r="A335" t="str">
            <v>LLOMBART NAVALON, SAUL</v>
          </cell>
          <cell r="B335" t="str">
            <v>SI</v>
          </cell>
        </row>
        <row r="336">
          <cell r="A336" t="str">
            <v>LLORCA ARRIAGA, ELENA</v>
          </cell>
          <cell r="B336" t="str">
            <v>SI</v>
          </cell>
        </row>
        <row r="337">
          <cell r="A337" t="str">
            <v>LLORCA MARCO, ADRIAN</v>
          </cell>
          <cell r="B337" t="str">
            <v>SI</v>
          </cell>
        </row>
        <row r="338">
          <cell r="A338" t="str">
            <v>LLORDEN FERRERAS, MARIA</v>
          </cell>
          <cell r="B338" t="str">
            <v>SI</v>
          </cell>
        </row>
        <row r="339">
          <cell r="A339" t="str">
            <v>LLORENTE ALEMANY, ESTHER</v>
          </cell>
          <cell r="B339" t="str">
            <v>SI</v>
          </cell>
        </row>
        <row r="340">
          <cell r="A340" t="str">
            <v>LOBATO FERNANDEZ, CRISTINA</v>
          </cell>
          <cell r="B340" t="str">
            <v>SI</v>
          </cell>
        </row>
        <row r="341">
          <cell r="A341" t="str">
            <v>LONGAS MARTIN, SARA</v>
          </cell>
          <cell r="B341" t="str">
            <v>SI</v>
          </cell>
        </row>
        <row r="342">
          <cell r="A342" t="str">
            <v>LOPERA PERALES, CAROLINA</v>
          </cell>
          <cell r="B342" t="str">
            <v>SI</v>
          </cell>
        </row>
        <row r="343">
          <cell r="A343" t="str">
            <v>LOPEZ ABADIA, IGNACIO</v>
          </cell>
          <cell r="B343" t="str">
            <v>SI</v>
          </cell>
        </row>
        <row r="344">
          <cell r="A344" t="str">
            <v>LOPEZ BERGA, MARIA DOLORES</v>
          </cell>
          <cell r="B344" t="str">
            <v>SI</v>
          </cell>
        </row>
        <row r="345">
          <cell r="A345" t="str">
            <v>LOPEZ CANO, MARIA</v>
          </cell>
          <cell r="B345" t="str">
            <v>SI</v>
          </cell>
        </row>
        <row r="346">
          <cell r="A346" t="str">
            <v>LOPEZ DELGADO, MIGUEL</v>
          </cell>
          <cell r="B346" t="str">
            <v>SI</v>
          </cell>
        </row>
        <row r="347">
          <cell r="A347" t="str">
            <v>LOPEZ GUTIERREZ, ALBERTO</v>
          </cell>
          <cell r="B347" t="str">
            <v>SI</v>
          </cell>
        </row>
        <row r="348">
          <cell r="A348" t="str">
            <v>LOPEZ HIDALGO, MARIA DEL CARMEN</v>
          </cell>
          <cell r="B348" t="str">
            <v>SI</v>
          </cell>
        </row>
        <row r="349">
          <cell r="A349" t="str">
            <v>LOPEZ MARTIN, MARCOS</v>
          </cell>
          <cell r="B349" t="str">
            <v>SI</v>
          </cell>
        </row>
        <row r="350">
          <cell r="A350" t="str">
            <v>LOPEZ MARTINEZ DE SALAZAR, MARIA DEL PILAR</v>
          </cell>
          <cell r="B350" t="str">
            <v>SI</v>
          </cell>
        </row>
        <row r="351">
          <cell r="A351" t="str">
            <v>LOPEZ MIER‐TERAN, ANA</v>
          </cell>
          <cell r="B351" t="str">
            <v>SI</v>
          </cell>
        </row>
        <row r="352">
          <cell r="A352" t="str">
            <v>LOPEZ PARAMO, SANTIAGO</v>
          </cell>
          <cell r="B352" t="str">
            <v>SI</v>
          </cell>
        </row>
        <row r="353">
          <cell r="A353" t="str">
            <v>LOPEZ RODRIGUEZ, PATRICIA</v>
          </cell>
          <cell r="B353" t="str">
            <v>SI</v>
          </cell>
        </row>
        <row r="354">
          <cell r="A354" t="str">
            <v>LOPEZ RODRIGUEZ, RUBEN</v>
          </cell>
          <cell r="B354" t="str">
            <v>SI</v>
          </cell>
        </row>
        <row r="355">
          <cell r="A355" t="str">
            <v>LOPEZ ROMERA, MARIA DOLORES</v>
          </cell>
          <cell r="B355" t="str">
            <v>SI</v>
          </cell>
        </row>
        <row r="356">
          <cell r="A356" t="str">
            <v>LOPEZ SANCHEZ, JOSE MANUEL</v>
          </cell>
          <cell r="B356" t="str">
            <v>SI</v>
          </cell>
        </row>
        <row r="357">
          <cell r="A357" t="str">
            <v>LOPEZ SANVICENTE VALENZUELA, MARIA</v>
          </cell>
          <cell r="B357" t="str">
            <v>SI</v>
          </cell>
        </row>
        <row r="358">
          <cell r="A358" t="str">
            <v>LORENTE CONESA, CAROLINA</v>
          </cell>
          <cell r="B358" t="str">
            <v>SI</v>
          </cell>
        </row>
        <row r="359">
          <cell r="A359" t="str">
            <v>LORENZO GONZALEZ, OSCAR</v>
          </cell>
          <cell r="B359" t="str">
            <v>SI</v>
          </cell>
        </row>
        <row r="360">
          <cell r="A360" t="str">
            <v>LORENZO RODRIGUEZ, PEDRO JUAN</v>
          </cell>
          <cell r="B360" t="str">
            <v>SI</v>
          </cell>
        </row>
        <row r="361">
          <cell r="A361" t="str">
            <v>LORENZO SANCHEZ, PABLO</v>
          </cell>
          <cell r="B361" t="str">
            <v>SI</v>
          </cell>
        </row>
        <row r="362">
          <cell r="A362" t="str">
            <v>LOSADA GARCIA, IVAN</v>
          </cell>
          <cell r="B362" t="str">
            <v>SI</v>
          </cell>
        </row>
        <row r="363">
          <cell r="A363" t="str">
            <v>LOSADA LARA, ANA BELEN</v>
          </cell>
          <cell r="B363" t="str">
            <v>SI</v>
          </cell>
        </row>
        <row r="364">
          <cell r="A364" t="str">
            <v>LOUREDA RUIZ, MIGUEL</v>
          </cell>
          <cell r="B364" t="str">
            <v>SI</v>
          </cell>
        </row>
        <row r="365">
          <cell r="A365" t="str">
            <v>LOZANO GOMEZ, MARTA</v>
          </cell>
          <cell r="B365" t="str">
            <v>SI</v>
          </cell>
        </row>
        <row r="366">
          <cell r="A366" t="str">
            <v>LOZANO JIMENEZ, ANTONIO JESUS</v>
          </cell>
          <cell r="B366" t="str">
            <v>SI</v>
          </cell>
        </row>
        <row r="367">
          <cell r="A367" t="str">
            <v>LUCENA VERA, JOSEFA</v>
          </cell>
          <cell r="B367" t="str">
            <v>SI</v>
          </cell>
        </row>
        <row r="368">
          <cell r="A368" t="str">
            <v>LUGO ROYO, ANDREA</v>
          </cell>
          <cell r="B368" t="str">
            <v>SI</v>
          </cell>
        </row>
        <row r="369">
          <cell r="A369" t="str">
            <v>LUNA CANO, MARIA BELEN</v>
          </cell>
          <cell r="B369" t="str">
            <v>SI</v>
          </cell>
        </row>
        <row r="370">
          <cell r="A370" t="str">
            <v>LUNA PEREZ, SONIA MARIA</v>
          </cell>
          <cell r="B370" t="str">
            <v>SI</v>
          </cell>
        </row>
        <row r="371">
          <cell r="A371" t="str">
            <v>LUQUE CAMACHO, DAVID</v>
          </cell>
          <cell r="B371" t="str">
            <v>SI</v>
          </cell>
        </row>
        <row r="372">
          <cell r="A372" t="str">
            <v>MACIAS GARCIA, TAMARA</v>
          </cell>
          <cell r="B372" t="str">
            <v>SI</v>
          </cell>
        </row>
        <row r="373">
          <cell r="A373" t="str">
            <v>MAGDALENA GONZALEZ‐CUEVAS, CLAUDIA</v>
          </cell>
          <cell r="B373" t="str">
            <v>SI</v>
          </cell>
        </row>
        <row r="374">
          <cell r="A374" t="str">
            <v>MALAGON CALLEJA, ANGEL JAVIER</v>
          </cell>
          <cell r="B374" t="str">
            <v>SI</v>
          </cell>
        </row>
        <row r="375">
          <cell r="A375" t="str">
            <v>MALDONADO MORENO, PURIFICACION</v>
          </cell>
          <cell r="B375" t="str">
            <v>SI</v>
          </cell>
        </row>
        <row r="376">
          <cell r="A376" t="str">
            <v>MANONELLES SERRA, JOANA</v>
          </cell>
          <cell r="B376" t="str">
            <v>SI</v>
          </cell>
        </row>
        <row r="377">
          <cell r="A377" t="str">
            <v>MANZANO MAGAÑA, ADRIAN</v>
          </cell>
          <cell r="B377" t="str">
            <v>SI</v>
          </cell>
        </row>
        <row r="378">
          <cell r="A378" t="str">
            <v>MAÑAS LEON, ESTEFANIA</v>
          </cell>
          <cell r="B378" t="str">
            <v>SI</v>
          </cell>
        </row>
        <row r="379">
          <cell r="A379" t="str">
            <v>MARCED PENADES, ROCIO</v>
          </cell>
          <cell r="B379" t="str">
            <v>SI</v>
          </cell>
        </row>
        <row r="380">
          <cell r="A380" t="str">
            <v>MARCO MARCO, CARMEN</v>
          </cell>
          <cell r="B380" t="str">
            <v>SI</v>
          </cell>
        </row>
        <row r="381">
          <cell r="A381" t="str">
            <v>MARCO TORMES, ALBA</v>
          </cell>
          <cell r="B381" t="str">
            <v>SI</v>
          </cell>
        </row>
        <row r="382">
          <cell r="A382" t="str">
            <v>MARCOS GOMEZ, MARIA</v>
          </cell>
          <cell r="B382" t="str">
            <v>SI</v>
          </cell>
        </row>
        <row r="383">
          <cell r="A383" t="str">
            <v>MARIN DAVO, NIEVES MARIA</v>
          </cell>
          <cell r="B383" t="str">
            <v>SI</v>
          </cell>
        </row>
        <row r="384">
          <cell r="A384" t="str">
            <v>MARIN MARTINEZ, GLORIA</v>
          </cell>
          <cell r="B384" t="str">
            <v>SI</v>
          </cell>
        </row>
        <row r="385">
          <cell r="A385" t="str">
            <v>MARIN MUÑOZ, ELENA</v>
          </cell>
          <cell r="B385" t="str">
            <v>SI</v>
          </cell>
        </row>
        <row r="386">
          <cell r="A386" t="str">
            <v>MARIÑO FREIRE, ANTIA</v>
          </cell>
          <cell r="B386" t="str">
            <v>SI</v>
          </cell>
        </row>
        <row r="387">
          <cell r="A387" t="str">
            <v>MAROTO COMINO, MARIA</v>
          </cell>
          <cell r="B387" t="str">
            <v>SI</v>
          </cell>
        </row>
        <row r="388">
          <cell r="A388" t="str">
            <v>MARQUEZ SANCHEZ, SORAYA</v>
          </cell>
          <cell r="B388" t="str">
            <v>SI</v>
          </cell>
        </row>
        <row r="389">
          <cell r="A389" t="str">
            <v>MARRERO RIVERO, CARLOS ALBERTO</v>
          </cell>
          <cell r="B389" t="str">
            <v>SI</v>
          </cell>
        </row>
        <row r="390">
          <cell r="A390" t="str">
            <v>MARTIN ALVARO, ISABEL</v>
          </cell>
          <cell r="B390" t="str">
            <v>SI</v>
          </cell>
        </row>
        <row r="391">
          <cell r="A391" t="str">
            <v>MARTIN DE SANTA OLALLA BARRENO, ELIA</v>
          </cell>
          <cell r="B391" t="str">
            <v>SI</v>
          </cell>
        </row>
        <row r="392">
          <cell r="A392" t="str">
            <v>MARTIN ESCALANTE, MARIA</v>
          </cell>
          <cell r="B392" t="str">
            <v>SI</v>
          </cell>
        </row>
        <row r="393">
          <cell r="A393" t="str">
            <v>MARTIN MARTIN, ESTEFANIA</v>
          </cell>
          <cell r="B393" t="str">
            <v>SI</v>
          </cell>
        </row>
        <row r="394">
          <cell r="A394" t="str">
            <v>MARTIN MATAMALA, JAIME</v>
          </cell>
          <cell r="B394" t="str">
            <v>SI</v>
          </cell>
        </row>
        <row r="395">
          <cell r="A395" t="str">
            <v>MARTIN MUÑOZ, ESTEFANIA</v>
          </cell>
          <cell r="B395" t="str">
            <v>SI</v>
          </cell>
        </row>
        <row r="396">
          <cell r="A396" t="str">
            <v>MARTIN RODRIGUEZ, ALVARO</v>
          </cell>
          <cell r="B396" t="str">
            <v>SI</v>
          </cell>
        </row>
        <row r="397">
          <cell r="A397" t="str">
            <v>MARTINEZ CARBONERES, CARLOS</v>
          </cell>
          <cell r="B397" t="str">
            <v>SI</v>
          </cell>
        </row>
        <row r="398">
          <cell r="A398" t="str">
            <v>MARTINEZ CAUCE, IGNACIO ENRIQUE</v>
          </cell>
          <cell r="B398" t="str">
            <v>SI</v>
          </cell>
        </row>
        <row r="399">
          <cell r="A399" t="str">
            <v>MARTINEZ CRISTOBAL, DANIEL</v>
          </cell>
          <cell r="B399" t="str">
            <v>SI</v>
          </cell>
        </row>
        <row r="400">
          <cell r="A400" t="str">
            <v>MARTINEZ DEL CERRO, MERCEDES</v>
          </cell>
          <cell r="B400" t="str">
            <v>SI</v>
          </cell>
        </row>
        <row r="401">
          <cell r="A401" t="str">
            <v>MARTINEZ GARCES, OSCAR</v>
          </cell>
          <cell r="B401" t="str">
            <v>SI</v>
          </cell>
        </row>
        <row r="402">
          <cell r="A402" t="str">
            <v>MARTINEZ GONZALEZ, RAQUEL</v>
          </cell>
          <cell r="B402" t="str">
            <v>SI</v>
          </cell>
        </row>
        <row r="403">
          <cell r="A403" t="str">
            <v>MARTINEZ LOPEZ, IGNACIO</v>
          </cell>
          <cell r="B403" t="str">
            <v>SI</v>
          </cell>
        </row>
        <row r="404">
          <cell r="A404" t="str">
            <v>MARTINEZ LOPEZ, MARTA</v>
          </cell>
          <cell r="B404" t="str">
            <v>SI</v>
          </cell>
        </row>
        <row r="405">
          <cell r="A405" t="str">
            <v>MARTINEZ NAVARRO, FRANCISCO JAVIER</v>
          </cell>
          <cell r="B405" t="str">
            <v>SI</v>
          </cell>
        </row>
        <row r="406">
          <cell r="A406" t="str">
            <v>MARTINEZ PARRA, ELENA</v>
          </cell>
          <cell r="B406" t="str">
            <v>SI</v>
          </cell>
        </row>
        <row r="407">
          <cell r="A407" t="str">
            <v>MARTINEZ RASCON, MARIA</v>
          </cell>
          <cell r="B407" t="str">
            <v>SI</v>
          </cell>
        </row>
        <row r="408">
          <cell r="A408" t="str">
            <v>MARTINEZ VIZCAINO, MARIO</v>
          </cell>
          <cell r="B408" t="str">
            <v>SI</v>
          </cell>
        </row>
        <row r="409">
          <cell r="A409" t="str">
            <v>MASCIOTTA CASTELL, NATIVIDAD ROMINA</v>
          </cell>
          <cell r="B409" t="str">
            <v>SI</v>
          </cell>
        </row>
        <row r="410">
          <cell r="A410" t="str">
            <v>MASSOT JOULIN, VANESSA MARIA</v>
          </cell>
          <cell r="B410" t="str">
            <v>SI</v>
          </cell>
        </row>
        <row r="411">
          <cell r="A411" t="str">
            <v>MATAS SIENDONES, RAFAEL DE LA SIERRA</v>
          </cell>
          <cell r="B411" t="str">
            <v>SI</v>
          </cell>
        </row>
        <row r="412">
          <cell r="A412" t="str">
            <v>MATEO LLOP, SERGIO</v>
          </cell>
          <cell r="B412" t="str">
            <v>SI</v>
          </cell>
        </row>
        <row r="413">
          <cell r="A413" t="str">
            <v>MATEOS CORDERO, CLAUDIA</v>
          </cell>
          <cell r="B413" t="str">
            <v>SI</v>
          </cell>
        </row>
        <row r="414">
          <cell r="A414" t="str">
            <v>MATOSO AMBROSIANI, ANGEL</v>
          </cell>
          <cell r="B414" t="str">
            <v>SI</v>
          </cell>
        </row>
        <row r="415">
          <cell r="A415" t="str">
            <v>MAZUECOS MAZUELA, NOELIA</v>
          </cell>
          <cell r="B415" t="str">
            <v>SI</v>
          </cell>
        </row>
        <row r="416">
          <cell r="A416" t="str">
            <v>MEDINA BONILLA, JAVIER</v>
          </cell>
          <cell r="B416" t="str">
            <v>SI</v>
          </cell>
        </row>
        <row r="417">
          <cell r="A417" t="str">
            <v>MEDINA MARTINEZ, CLARA</v>
          </cell>
          <cell r="B417" t="str">
            <v>SI</v>
          </cell>
        </row>
        <row r="418">
          <cell r="A418" t="str">
            <v>MEDINA MORENO, ISABEL</v>
          </cell>
          <cell r="B418" t="str">
            <v>SI</v>
          </cell>
        </row>
        <row r="419">
          <cell r="A419" t="str">
            <v>MEDINA PEREZ, ERIKA ANDREINA</v>
          </cell>
          <cell r="B419" t="str">
            <v>SI</v>
          </cell>
        </row>
        <row r="420">
          <cell r="A420" t="str">
            <v>MENA GONZALEZ, CELIA MARIA</v>
          </cell>
          <cell r="B420" t="str">
            <v>SI</v>
          </cell>
        </row>
        <row r="421">
          <cell r="A421" t="str">
            <v>MENDOZA PEREZ, GUILLERMO ALEJANDRO</v>
          </cell>
          <cell r="B421" t="str">
            <v>SI</v>
          </cell>
        </row>
        <row r="422">
          <cell r="A422" t="str">
            <v>MENENDEZ MORALES, CRISTINA</v>
          </cell>
          <cell r="B422" t="str">
            <v>SI</v>
          </cell>
        </row>
        <row r="423">
          <cell r="A423" t="str">
            <v>MERA JABBOUR, JAIME</v>
          </cell>
          <cell r="B423" t="str">
            <v>SI</v>
          </cell>
        </row>
        <row r="424">
          <cell r="A424" t="str">
            <v>MERINO GONZALEZ, LAURA MARIA</v>
          </cell>
          <cell r="B424" t="str">
            <v>SI</v>
          </cell>
        </row>
        <row r="425">
          <cell r="A425" t="str">
            <v>MESA RUIZ, PEDRO ANTONIO</v>
          </cell>
          <cell r="B425" t="str">
            <v>SI</v>
          </cell>
        </row>
        <row r="426">
          <cell r="A426" t="str">
            <v>MINGORANCE GUTIERREZ, ALFONSO</v>
          </cell>
          <cell r="B426" t="str">
            <v>SI</v>
          </cell>
        </row>
        <row r="427">
          <cell r="A427" t="str">
            <v>MINGUEZ VINDEL, EVA</v>
          </cell>
          <cell r="B427" t="str">
            <v>SI</v>
          </cell>
        </row>
        <row r="428">
          <cell r="A428" t="str">
            <v>MIRA‐PERCEVAL BOSQUE, CARLOS</v>
          </cell>
          <cell r="B428" t="str">
            <v>SI</v>
          </cell>
        </row>
        <row r="429">
          <cell r="A429" t="str">
            <v>MISAS VILCHES, JOSE LUIS</v>
          </cell>
          <cell r="B429" t="str">
            <v>SI</v>
          </cell>
        </row>
        <row r="430">
          <cell r="A430" t="str">
            <v>MOLINA VIECO, PATRICIA</v>
          </cell>
          <cell r="B430" t="str">
            <v>SI</v>
          </cell>
        </row>
        <row r="431">
          <cell r="A431" t="str">
            <v>MOLINERO MORALES, MANUELA</v>
          </cell>
          <cell r="B431" t="str">
            <v>SI</v>
          </cell>
        </row>
        <row r="432">
          <cell r="A432" t="str">
            <v>MOLINS RUIZ, PABLO</v>
          </cell>
          <cell r="B432" t="str">
            <v>SI</v>
          </cell>
        </row>
        <row r="433">
          <cell r="A433" t="str">
            <v>MOLLEDA SUAREZ, ISABEL</v>
          </cell>
          <cell r="B433" t="str">
            <v>SI</v>
          </cell>
        </row>
        <row r="434">
          <cell r="A434" t="str">
            <v>MONGRELL LASIERRA, YAISA</v>
          </cell>
          <cell r="B434" t="str">
            <v>SI</v>
          </cell>
        </row>
        <row r="435">
          <cell r="A435" t="str">
            <v>MONTERO ALVAREZ, ROCIO</v>
          </cell>
          <cell r="B435" t="str">
            <v>SI</v>
          </cell>
        </row>
        <row r="436">
          <cell r="A436" t="str">
            <v>MONTILLA SALAS, MARIA DE LOS REYES</v>
          </cell>
          <cell r="B436" t="str">
            <v>SI</v>
          </cell>
        </row>
        <row r="437">
          <cell r="A437" t="str">
            <v>MORA MORAL, ALEJANDRO</v>
          </cell>
          <cell r="B437" t="str">
            <v>SI</v>
          </cell>
        </row>
        <row r="438">
          <cell r="A438" t="str">
            <v>MORAGA MAYO, ANDREA</v>
          </cell>
          <cell r="B438" t="str">
            <v>SI</v>
          </cell>
        </row>
        <row r="439">
          <cell r="A439" t="str">
            <v>MORAL GUZMAN, PABLO DEL</v>
          </cell>
          <cell r="B439" t="str">
            <v>SI</v>
          </cell>
        </row>
        <row r="440">
          <cell r="A440" t="str">
            <v>MORALA DEL RIO, LETICIA</v>
          </cell>
          <cell r="B440" t="str">
            <v>SI</v>
          </cell>
        </row>
        <row r="441">
          <cell r="A441" t="str">
            <v>MORENO ROLDAN, FRANCISCO JAVIER</v>
          </cell>
          <cell r="B441" t="str">
            <v>SI</v>
          </cell>
        </row>
        <row r="442">
          <cell r="A442" t="str">
            <v>MORIL PELLICER, ALBERTO FRANCISCO</v>
          </cell>
          <cell r="B442" t="str">
            <v>SI</v>
          </cell>
        </row>
        <row r="443">
          <cell r="A443" t="str">
            <v>MORILLA PEREZ, MARTA</v>
          </cell>
          <cell r="B443" t="str">
            <v>SI</v>
          </cell>
        </row>
        <row r="444">
          <cell r="A444" t="str">
            <v>MORO LAMELAS, MIGUEL</v>
          </cell>
          <cell r="B444" t="str">
            <v>SI</v>
          </cell>
        </row>
        <row r="445">
          <cell r="A445" t="str">
            <v>MOYANO BUENO, DANIEL</v>
          </cell>
          <cell r="B445" t="str">
            <v>SI</v>
          </cell>
        </row>
        <row r="446">
          <cell r="A446" t="str">
            <v>MUÑOZ CARRILLO, PATRICIA</v>
          </cell>
          <cell r="B446" t="str">
            <v>SI</v>
          </cell>
        </row>
        <row r="447">
          <cell r="A447" t="str">
            <v>MUÑOZ CASTELLANOS, MARINA</v>
          </cell>
          <cell r="B447" t="str">
            <v>SI</v>
          </cell>
        </row>
        <row r="448">
          <cell r="A448" t="str">
            <v>MUÑOZ GONZALEZ‐ MENESES, ELENA DOLORES</v>
          </cell>
          <cell r="B448" t="str">
            <v>SI</v>
          </cell>
        </row>
        <row r="449">
          <cell r="A449" t="str">
            <v>MUÑOZ MUT, ANA MAGDALENA</v>
          </cell>
          <cell r="B449" t="str">
            <v>SI</v>
          </cell>
        </row>
        <row r="450">
          <cell r="A450" t="str">
            <v>MUÑOZ REVELLES, LUIS</v>
          </cell>
          <cell r="B450" t="str">
            <v>SI</v>
          </cell>
        </row>
        <row r="451">
          <cell r="A451" t="str">
            <v>MUÑOZ RIVERA, ANA MARIA</v>
          </cell>
          <cell r="B451" t="str">
            <v>SI</v>
          </cell>
        </row>
        <row r="452">
          <cell r="A452" t="str">
            <v>MURCIANO VILLANUEVA, JOSE ANTONIO</v>
          </cell>
          <cell r="B452" t="str">
            <v>SI</v>
          </cell>
        </row>
        <row r="453">
          <cell r="A453" t="str">
            <v>MURIEL GUITERIA, JORGE</v>
          </cell>
          <cell r="B453" t="str">
            <v>SI</v>
          </cell>
        </row>
        <row r="454">
          <cell r="A454" t="str">
            <v>MURILLO MARTIN, NURIA</v>
          </cell>
          <cell r="B454" t="str">
            <v>SI</v>
          </cell>
        </row>
        <row r="455">
          <cell r="A455" t="str">
            <v>MUROS JERONIMO, VIRGINIA</v>
          </cell>
          <cell r="B455" t="str">
            <v>SI</v>
          </cell>
        </row>
        <row r="456">
          <cell r="A456" t="str">
            <v>NAHIM LACA, ROSALIA</v>
          </cell>
          <cell r="B456" t="str">
            <v>SI</v>
          </cell>
        </row>
        <row r="457">
          <cell r="A457" t="str">
            <v>NARVAEZ GOMEZ, MARIA DE LAS MERCEDES</v>
          </cell>
          <cell r="B457" t="str">
            <v>SI</v>
          </cell>
        </row>
        <row r="458">
          <cell r="A458" t="str">
            <v>NAVARRO CRUZ, INMACULADA</v>
          </cell>
          <cell r="B458" t="str">
            <v>SI</v>
          </cell>
        </row>
        <row r="459">
          <cell r="A459" t="str">
            <v>NAVARRO ESPINOSA, DARIO</v>
          </cell>
          <cell r="B459" t="str">
            <v>SI</v>
          </cell>
        </row>
        <row r="460">
          <cell r="A460" t="str">
            <v>NAVARRO JURADO, MARIA</v>
          </cell>
          <cell r="B460" t="str">
            <v>SI</v>
          </cell>
        </row>
        <row r="461">
          <cell r="A461" t="str">
            <v>NAVARRO ROS, GUILLERMO</v>
          </cell>
          <cell r="B461" t="str">
            <v>SI</v>
          </cell>
        </row>
        <row r="462">
          <cell r="A462" t="str">
            <v>NAVARRO SANZ, ELISA</v>
          </cell>
          <cell r="B462" t="str">
            <v>SI</v>
          </cell>
        </row>
        <row r="463">
          <cell r="A463" t="str">
            <v>NAVAS MORENO, FRANCISCO JAVIER</v>
          </cell>
          <cell r="B463" t="str">
            <v>SI</v>
          </cell>
        </row>
        <row r="464">
          <cell r="A464" t="str">
            <v>NIETO LENDINEZ, JAVIER</v>
          </cell>
          <cell r="B464" t="str">
            <v>SI</v>
          </cell>
        </row>
        <row r="465">
          <cell r="A465" t="str">
            <v>NIETO TORRES DE NAVARRA, JULIO ALBERTO</v>
          </cell>
          <cell r="B465" t="str">
            <v>SI</v>
          </cell>
        </row>
        <row r="466">
          <cell r="A466" t="str">
            <v>NOVAL ARGÜESO, CRISTINA</v>
          </cell>
          <cell r="B466" t="str">
            <v>SI</v>
          </cell>
        </row>
        <row r="467">
          <cell r="A467" t="str">
            <v>NOVAL RIESTRA, ANDREA</v>
          </cell>
          <cell r="B467" t="str">
            <v>SI</v>
          </cell>
        </row>
        <row r="468">
          <cell r="A468" t="str">
            <v>NOVOA MENDI, DAVID</v>
          </cell>
          <cell r="B468" t="str">
            <v>SI</v>
          </cell>
        </row>
        <row r="469">
          <cell r="A469" t="str">
            <v>NUÑEZ CRESPO, NURIA</v>
          </cell>
          <cell r="B469" t="str">
            <v>SI</v>
          </cell>
        </row>
        <row r="470">
          <cell r="A470" t="str">
            <v>NUÑEZ JIMENEZ, BLANCA</v>
          </cell>
          <cell r="B470" t="str">
            <v>SI</v>
          </cell>
        </row>
        <row r="471">
          <cell r="A471" t="str">
            <v>NUÑEZ NAFRIA, RAQUEL</v>
          </cell>
          <cell r="B471" t="str">
            <v>SI</v>
          </cell>
        </row>
        <row r="472">
          <cell r="A472" t="str">
            <v>OLIVA REQUENA, FRANCISCA</v>
          </cell>
          <cell r="B472" t="str">
            <v>SI</v>
          </cell>
        </row>
        <row r="473">
          <cell r="A473" t="str">
            <v>OLIVARES FUENTES, KATIA</v>
          </cell>
          <cell r="B473" t="str">
            <v>SI</v>
          </cell>
        </row>
        <row r="474">
          <cell r="A474" t="str">
            <v>OLMEDO SANCHA, BORJA</v>
          </cell>
          <cell r="B474" t="str">
            <v>SI</v>
          </cell>
        </row>
        <row r="475">
          <cell r="A475" t="str">
            <v>ORAMAS PIÑERO, ALBERTO</v>
          </cell>
          <cell r="B475" t="str">
            <v>SI</v>
          </cell>
        </row>
        <row r="476">
          <cell r="A476" t="str">
            <v>ORDOÑEZ VALLADARES, ELENA</v>
          </cell>
          <cell r="B476" t="str">
            <v>SI</v>
          </cell>
        </row>
        <row r="477">
          <cell r="A477" t="str">
            <v>ORTEGA MACIAS, TANIA</v>
          </cell>
          <cell r="B477" t="str">
            <v>SI</v>
          </cell>
        </row>
        <row r="478">
          <cell r="A478" t="str">
            <v>ORTEGA MONTESINOS, ELENA</v>
          </cell>
          <cell r="B478" t="str">
            <v>SI</v>
          </cell>
        </row>
        <row r="479">
          <cell r="A479" t="str">
            <v>ORTEGA SANCHEZ, MARINA CATALINA</v>
          </cell>
          <cell r="B479" t="str">
            <v>SI</v>
          </cell>
        </row>
        <row r="480">
          <cell r="A480" t="str">
            <v>ORTEGA SERRANO, LAURA</v>
          </cell>
          <cell r="B480" t="str">
            <v>SI</v>
          </cell>
        </row>
        <row r="481">
          <cell r="A481" t="str">
            <v>ORTI ROJAS, RAMON JOSE</v>
          </cell>
          <cell r="B481" t="str">
            <v>SI</v>
          </cell>
        </row>
        <row r="482">
          <cell r="A482" t="str">
            <v>OSES ANDIA, LUCIA</v>
          </cell>
          <cell r="B482" t="str">
            <v>SI</v>
          </cell>
        </row>
        <row r="483">
          <cell r="A483" t="str">
            <v>PABLOS GIL, ANA DE</v>
          </cell>
          <cell r="B483" t="str">
            <v>SI</v>
          </cell>
        </row>
        <row r="484">
          <cell r="A484" t="str">
            <v>PADILLA CAMACHO, MACARENA</v>
          </cell>
          <cell r="B484" t="str">
            <v>SI</v>
          </cell>
        </row>
        <row r="485">
          <cell r="A485" t="str">
            <v>PALACIO ENGUITA, ALBERTO</v>
          </cell>
          <cell r="B485" t="str">
            <v>SI</v>
          </cell>
        </row>
        <row r="486">
          <cell r="A486" t="str">
            <v>PARDO FERNANDEZ, ANA</v>
          </cell>
          <cell r="B486" t="str">
            <v>SI</v>
          </cell>
        </row>
        <row r="487">
          <cell r="A487" t="str">
            <v>PAREDES BERMEJO, ALEJANDRO</v>
          </cell>
          <cell r="B487" t="str">
            <v>SI</v>
          </cell>
        </row>
        <row r="488">
          <cell r="A488" t="str">
            <v>PARRA AGUERA, VICTOR</v>
          </cell>
          <cell r="B488" t="str">
            <v>SI</v>
          </cell>
        </row>
        <row r="489">
          <cell r="A489" t="str">
            <v>PASCUAL SENTIERI, JOSE DAVID</v>
          </cell>
          <cell r="B489" t="str">
            <v>SI</v>
          </cell>
        </row>
        <row r="490">
          <cell r="A490" t="str">
            <v>PASTOR LOPEZ, MARIA</v>
          </cell>
          <cell r="B490" t="str">
            <v>SI</v>
          </cell>
        </row>
        <row r="491">
          <cell r="A491" t="str">
            <v>PASTRANA CARRACEDO, MERCEDES</v>
          </cell>
          <cell r="B491" t="str">
            <v>SI</v>
          </cell>
        </row>
        <row r="492">
          <cell r="A492" t="str">
            <v>PEDREJON BARTOLOME, ESTER</v>
          </cell>
          <cell r="B492" t="str">
            <v>SI</v>
          </cell>
        </row>
        <row r="493">
          <cell r="A493" t="str">
            <v>PELEGRINA TAMAYO, ANA</v>
          </cell>
          <cell r="B493" t="str">
            <v>SI</v>
          </cell>
        </row>
        <row r="494">
          <cell r="A494" t="str">
            <v>PENSADO MANTEIGA, MARIA ELENA</v>
          </cell>
          <cell r="B494" t="str">
            <v>SI</v>
          </cell>
        </row>
        <row r="495">
          <cell r="A495" t="str">
            <v>PEÑA SALGADO, ANTONIO JESUS</v>
          </cell>
          <cell r="B495" t="str">
            <v>SI</v>
          </cell>
        </row>
        <row r="496">
          <cell r="A496" t="str">
            <v>PEÑAS PIZARRO, ISMAEL</v>
          </cell>
          <cell r="B496" t="str">
            <v>SI</v>
          </cell>
        </row>
        <row r="497">
          <cell r="A497" t="str">
            <v>PEREZ ALANIZ, ERICA PAOLA</v>
          </cell>
          <cell r="B497" t="str">
            <v>SI</v>
          </cell>
        </row>
        <row r="498">
          <cell r="A498" t="str">
            <v>PEREZ DE VILLAR PUIGCERVER, JORGE FRANCISCO</v>
          </cell>
          <cell r="B498" t="str">
            <v>SI</v>
          </cell>
        </row>
        <row r="499">
          <cell r="A499" t="str">
            <v>PEREZ DIAZ, NOELIA</v>
          </cell>
          <cell r="B499" t="str">
            <v>SI</v>
          </cell>
        </row>
        <row r="500">
          <cell r="A500" t="str">
            <v>PEREZ ESCRIBANO, NOELIA</v>
          </cell>
          <cell r="B500" t="str">
            <v>SI</v>
          </cell>
        </row>
        <row r="501">
          <cell r="A501" t="str">
            <v>PEREZ FERNANDEZ, CONCEPCION</v>
          </cell>
          <cell r="B501" t="str">
            <v>SI</v>
          </cell>
        </row>
        <row r="502">
          <cell r="A502" t="str">
            <v>PEREZ FERNANDEZ, IGNACIO</v>
          </cell>
          <cell r="B502" t="str">
            <v>SI</v>
          </cell>
        </row>
        <row r="503">
          <cell r="A503" t="str">
            <v>PEREZ GUTIERREZ, LORENZO</v>
          </cell>
          <cell r="B503" t="str">
            <v>SI</v>
          </cell>
        </row>
        <row r="504">
          <cell r="A504" t="str">
            <v>PEREZ HERNANDEZ, JAVIER</v>
          </cell>
          <cell r="B504" t="str">
            <v>SI</v>
          </cell>
        </row>
        <row r="505">
          <cell r="A505" t="str">
            <v>PEREZ IBAÑEZ, ALEJANDRO</v>
          </cell>
          <cell r="B505" t="str">
            <v>SI</v>
          </cell>
        </row>
        <row r="506">
          <cell r="A506" t="str">
            <v>PEREZ PEREIRA, EVA</v>
          </cell>
          <cell r="B506" t="str">
            <v>SI</v>
          </cell>
        </row>
        <row r="507">
          <cell r="A507" t="str">
            <v>PEREZ RODRIGUEZ, MARTA AURORA</v>
          </cell>
          <cell r="B507" t="str">
            <v>SI</v>
          </cell>
        </row>
        <row r="508">
          <cell r="A508" t="str">
            <v>PERIÑAN MARIN, IRENE</v>
          </cell>
          <cell r="B508" t="str">
            <v>SI</v>
          </cell>
        </row>
        <row r="509">
          <cell r="A509" t="str">
            <v>PERTEGAL GARCIA, ANTONIO CAYETANO</v>
          </cell>
          <cell r="B509" t="str">
            <v>SI</v>
          </cell>
        </row>
        <row r="510">
          <cell r="A510" t="str">
            <v>PI PEÑA, JAIME ALBERTO</v>
          </cell>
          <cell r="B510" t="str">
            <v>SI</v>
          </cell>
        </row>
        <row r="511">
          <cell r="A511" t="str">
            <v>PICALLO OTERO, LARA</v>
          </cell>
          <cell r="B511" t="str">
            <v>SI</v>
          </cell>
        </row>
        <row r="512">
          <cell r="A512" t="str">
            <v>PIERA BORONAT, LAURA</v>
          </cell>
          <cell r="B512" t="str">
            <v>SI</v>
          </cell>
        </row>
        <row r="513">
          <cell r="A513" t="str">
            <v>PINEDO ARAUJO, JUAN JOSE DE</v>
          </cell>
          <cell r="B513" t="str">
            <v>SI</v>
          </cell>
        </row>
        <row r="514">
          <cell r="A514" t="str">
            <v>PINO FERNANDEZ, GLORIA</v>
          </cell>
          <cell r="B514" t="str">
            <v>SI</v>
          </cell>
        </row>
        <row r="515">
          <cell r="A515" t="str">
            <v>PIÑERO ALCOLEA, DANIEL</v>
          </cell>
          <cell r="B515" t="str">
            <v>SI</v>
          </cell>
        </row>
        <row r="516">
          <cell r="A516" t="str">
            <v>PLAZA CACHO, JAVIER</v>
          </cell>
          <cell r="B516" t="str">
            <v>SI</v>
          </cell>
        </row>
        <row r="517">
          <cell r="A517" t="str">
            <v>POLO SANCHEZ, CRISTINA</v>
          </cell>
          <cell r="B517" t="str">
            <v>SI</v>
          </cell>
        </row>
        <row r="518">
          <cell r="A518" t="str">
            <v>PONCE ANDALUZ, MONICA</v>
          </cell>
          <cell r="B518" t="str">
            <v>SI</v>
          </cell>
        </row>
        <row r="519">
          <cell r="A519" t="str">
            <v>PONS CANDANEDO, ALBA</v>
          </cell>
          <cell r="B519" t="str">
            <v>SI</v>
          </cell>
        </row>
        <row r="520">
          <cell r="A520" t="str">
            <v>PORTES TORES, ALEJANDRA</v>
          </cell>
          <cell r="B520" t="str">
            <v>SI</v>
          </cell>
        </row>
        <row r="521">
          <cell r="A521" t="str">
            <v>POUSSA ROMAN, JUAN ALBERTO</v>
          </cell>
          <cell r="B521" t="str">
            <v>SI</v>
          </cell>
        </row>
        <row r="522">
          <cell r="A522" t="str">
            <v>POVEDA QUEVEDO, JOSE MARIA</v>
          </cell>
          <cell r="B522" t="str">
            <v>SI</v>
          </cell>
        </row>
        <row r="523">
          <cell r="A523" t="str">
            <v>POZO HERNANDEZ, LUIS</v>
          </cell>
          <cell r="B523" t="str">
            <v>SI</v>
          </cell>
        </row>
        <row r="524">
          <cell r="A524" t="str">
            <v>PRIEGO CALATRAVA, MANUEL JOSE</v>
          </cell>
          <cell r="B524" t="str">
            <v>SI</v>
          </cell>
        </row>
        <row r="525">
          <cell r="A525" t="str">
            <v>PRIEGO RODRIGUEZ, ALBERTO</v>
          </cell>
          <cell r="B525" t="str">
            <v>SI</v>
          </cell>
        </row>
        <row r="526">
          <cell r="A526" t="str">
            <v>PRIETO CAÑAS, ALVARO</v>
          </cell>
          <cell r="B526" t="str">
            <v>SI</v>
          </cell>
        </row>
        <row r="527">
          <cell r="A527" t="str">
            <v>PRIETO CRESPO, ALMUDENA</v>
          </cell>
          <cell r="B527" t="str">
            <v>SI</v>
          </cell>
        </row>
        <row r="528">
          <cell r="A528" t="str">
            <v>PRIMO ROMAGUERA, MARIA</v>
          </cell>
          <cell r="B528" t="str">
            <v>SI</v>
          </cell>
        </row>
        <row r="529">
          <cell r="A529" t="str">
            <v>PULIDO NAVAS, MIGUEL ANGEL</v>
          </cell>
          <cell r="B529" t="str">
            <v>SI</v>
          </cell>
        </row>
        <row r="530">
          <cell r="A530" t="str">
            <v>QUEIRUGA PARADA, PABLO</v>
          </cell>
          <cell r="B530" t="str">
            <v>SI</v>
          </cell>
        </row>
        <row r="531">
          <cell r="A531" t="str">
            <v>QUERO FERNANDEZ, JORDI CLEMENT</v>
          </cell>
          <cell r="B531" t="str">
            <v>SI</v>
          </cell>
        </row>
        <row r="532">
          <cell r="A532" t="str">
            <v>QUILES MARHUENDA, CARMEN</v>
          </cell>
          <cell r="B532" t="str">
            <v>SI</v>
          </cell>
        </row>
        <row r="533">
          <cell r="A533" t="str">
            <v>RADO BESTARD, PERE</v>
          </cell>
          <cell r="B533" t="str">
            <v>SI</v>
          </cell>
        </row>
        <row r="534">
          <cell r="A534" t="str">
            <v>RAJOY GARCIA, ENRIQUE SANTIAGO</v>
          </cell>
          <cell r="B534" t="str">
            <v>SI</v>
          </cell>
        </row>
        <row r="535">
          <cell r="A535" t="str">
            <v>RAMALLO SEGURA, INES</v>
          </cell>
          <cell r="B535" t="str">
            <v>SI</v>
          </cell>
        </row>
        <row r="536">
          <cell r="A536" t="str">
            <v>RAMIREZ ALFARO, JOSE CARLOS</v>
          </cell>
          <cell r="B536" t="str">
            <v>SI</v>
          </cell>
        </row>
        <row r="537">
          <cell r="A537" t="str">
            <v>RAMIREZ MENDOZA, OLGA</v>
          </cell>
          <cell r="B537" t="str">
            <v>SI</v>
          </cell>
        </row>
        <row r="538">
          <cell r="A538" t="str">
            <v>RAMIREZ PEÑA, ELOISA</v>
          </cell>
          <cell r="B538" t="str">
            <v>SI</v>
          </cell>
        </row>
        <row r="539">
          <cell r="A539" t="str">
            <v>RAMON CAÑADAS, JOSE MIGUEL</v>
          </cell>
          <cell r="B539" t="str">
            <v>SI</v>
          </cell>
        </row>
        <row r="540">
          <cell r="A540" t="str">
            <v>RAMOS BLANCO, CARLOS</v>
          </cell>
          <cell r="B540" t="str">
            <v>SI</v>
          </cell>
        </row>
        <row r="541">
          <cell r="A541" t="str">
            <v>RAMOS LUCAS, DAVID</v>
          </cell>
          <cell r="B541" t="str">
            <v>SI</v>
          </cell>
        </row>
        <row r="542">
          <cell r="A542" t="str">
            <v>RAMOS SANCHEZ, RAQUEL</v>
          </cell>
          <cell r="B542" t="str">
            <v>SI</v>
          </cell>
        </row>
        <row r="543">
          <cell r="A543" t="str">
            <v>RAYA DOMENECH, IRENE</v>
          </cell>
          <cell r="B543" t="str">
            <v>SI</v>
          </cell>
        </row>
        <row r="544">
          <cell r="A544" t="str">
            <v>REDONDO LACAMBRA, RAQUEL</v>
          </cell>
          <cell r="B544" t="str">
            <v>SI</v>
          </cell>
        </row>
        <row r="545">
          <cell r="A545" t="str">
            <v>REY CASTROMIL, CECILIA CHARLOTTE</v>
          </cell>
          <cell r="B545" t="str">
            <v>SI</v>
          </cell>
        </row>
        <row r="546">
          <cell r="A546" t="str">
            <v>REYES FERRERAS, TOMAS</v>
          </cell>
          <cell r="B546" t="str">
            <v>SI</v>
          </cell>
        </row>
        <row r="547">
          <cell r="A547" t="str">
            <v>RIBES SEMPERE, ALBERTO</v>
          </cell>
          <cell r="B547" t="str">
            <v>SI</v>
          </cell>
        </row>
        <row r="548">
          <cell r="A548" t="str">
            <v>RICO JIMENEZ, MARIA VIRGINIA</v>
          </cell>
          <cell r="B548" t="str">
            <v>SI</v>
          </cell>
        </row>
        <row r="549">
          <cell r="A549" t="str">
            <v>RIDAURA NAVARRO, NATIVIDAD</v>
          </cell>
          <cell r="B549" t="str">
            <v>SI</v>
          </cell>
        </row>
        <row r="550">
          <cell r="A550" t="str">
            <v>RIESTRA PALACIO, RUBEN</v>
          </cell>
          <cell r="B550" t="str">
            <v>SI</v>
          </cell>
        </row>
        <row r="551">
          <cell r="A551" t="str">
            <v>RIQUELME ABELLAN, MARIA JOSEFA</v>
          </cell>
          <cell r="B551" t="str">
            <v>SI</v>
          </cell>
        </row>
        <row r="552">
          <cell r="A552" t="str">
            <v>ROCA POZA, ESTEBAN</v>
          </cell>
          <cell r="B552" t="str">
            <v>SI</v>
          </cell>
        </row>
        <row r="553">
          <cell r="A553" t="str">
            <v>RODRIGUEZ ABUELO, YAIR</v>
          </cell>
          <cell r="B553" t="str">
            <v>SI</v>
          </cell>
        </row>
        <row r="554">
          <cell r="A554" t="str">
            <v>RODRIGUEZ BUENO, ALBERTO ALEJANDRO</v>
          </cell>
          <cell r="B554" t="str">
            <v>SI</v>
          </cell>
        </row>
        <row r="555">
          <cell r="A555" t="str">
            <v>RODRIGUEZ COUTO, CESAR</v>
          </cell>
          <cell r="B555" t="str">
            <v>SI</v>
          </cell>
        </row>
        <row r="556">
          <cell r="A556" t="str">
            <v>RODRIGUEZ DIAZ, ALEJANDRO</v>
          </cell>
          <cell r="B556" t="str">
            <v>SI</v>
          </cell>
        </row>
        <row r="557">
          <cell r="A557" t="str">
            <v>RODRIGUEZ DIAZ, NOEMI</v>
          </cell>
          <cell r="B557" t="str">
            <v>SI</v>
          </cell>
        </row>
        <row r="558">
          <cell r="A558" t="str">
            <v>RODRIGUEZ GARCIA, YOLANDA</v>
          </cell>
          <cell r="B558" t="str">
            <v>SI</v>
          </cell>
        </row>
        <row r="559">
          <cell r="A559" t="str">
            <v>RODRIGUEZ GOMEZ, MARIA MAR</v>
          </cell>
          <cell r="B559" t="str">
            <v>SI</v>
          </cell>
        </row>
        <row r="560">
          <cell r="A560" t="str">
            <v>RODRIGUEZ GONZALEZ, ALBERTO</v>
          </cell>
          <cell r="B560" t="str">
            <v>SI</v>
          </cell>
        </row>
        <row r="561">
          <cell r="A561" t="str">
            <v>RODRIGUEZ LOPEZ, ANDREA</v>
          </cell>
          <cell r="B561" t="str">
            <v>SI</v>
          </cell>
        </row>
        <row r="562">
          <cell r="A562" t="str">
            <v>RODRIGUEZ MATELLAN, VANESA</v>
          </cell>
          <cell r="B562" t="str">
            <v>SI</v>
          </cell>
        </row>
        <row r="563">
          <cell r="A563" t="str">
            <v>RODRIGUEZ OYA, ROSA MARIA</v>
          </cell>
          <cell r="B563" t="str">
            <v>SI</v>
          </cell>
        </row>
        <row r="564">
          <cell r="A564" t="str">
            <v>RODRIGUEZ PEREZ, EVA</v>
          </cell>
          <cell r="B564" t="str">
            <v>SI</v>
          </cell>
        </row>
        <row r="565">
          <cell r="A565" t="str">
            <v>RODRIGUEZ RAMOS, ALBERTO</v>
          </cell>
          <cell r="B565" t="str">
            <v>SI</v>
          </cell>
        </row>
        <row r="566">
          <cell r="A566" t="str">
            <v>RODRIGUEZ RODRIGUEZ, CARINA</v>
          </cell>
          <cell r="B566" t="str">
            <v>SI</v>
          </cell>
        </row>
        <row r="567">
          <cell r="A567" t="str">
            <v>RODRIGUEZ ROJAS, BLANCA MARIA</v>
          </cell>
          <cell r="B567" t="str">
            <v>SI</v>
          </cell>
        </row>
        <row r="568">
          <cell r="A568" t="str">
            <v>RODRIGUEZ VAZQUEZ, DAVID</v>
          </cell>
          <cell r="B568" t="str">
            <v>SI</v>
          </cell>
        </row>
        <row r="569">
          <cell r="A569" t="str">
            <v>ROJAS TRONCOSO, INMACULADA MARIA</v>
          </cell>
          <cell r="B569" t="str">
            <v>SI</v>
          </cell>
        </row>
        <row r="570">
          <cell r="A570" t="str">
            <v>ROMERO ESCOBAR, NOELIA DE LA CINTA</v>
          </cell>
          <cell r="B570" t="str">
            <v>SI</v>
          </cell>
        </row>
        <row r="571">
          <cell r="A571" t="str">
            <v>ROMERO GOMEZ, AMALIA</v>
          </cell>
          <cell r="B571" t="str">
            <v>SI</v>
          </cell>
        </row>
        <row r="572">
          <cell r="A572" t="str">
            <v>ROMERO TOSCANO, CRISTINA</v>
          </cell>
          <cell r="B572" t="str">
            <v>SI</v>
          </cell>
        </row>
        <row r="573">
          <cell r="A573" t="str">
            <v>ROS ALFARO, JOSE</v>
          </cell>
          <cell r="B573" t="str">
            <v>SI</v>
          </cell>
        </row>
        <row r="574">
          <cell r="A574" t="str">
            <v>ROS OLIVER, MARIA LUISA</v>
          </cell>
          <cell r="B574" t="str">
            <v>SI</v>
          </cell>
        </row>
        <row r="575">
          <cell r="A575" t="str">
            <v>ROS TORRECILLAS, RAQUEL MARIA</v>
          </cell>
          <cell r="B575" t="str">
            <v>SI</v>
          </cell>
        </row>
        <row r="576">
          <cell r="A576" t="str">
            <v>ROSA JIMENEZ, FRANCISCO JAVIER DE LA</v>
          </cell>
          <cell r="B576" t="str">
            <v>SI</v>
          </cell>
        </row>
        <row r="577">
          <cell r="A577" t="str">
            <v>ROSELLO ATANET, PABLO ADRIAN</v>
          </cell>
          <cell r="B577" t="str">
            <v>SI</v>
          </cell>
        </row>
        <row r="578">
          <cell r="A578" t="str">
            <v>ROSTOLL VARGAS, INMACULADA</v>
          </cell>
          <cell r="B578" t="str">
            <v>SI</v>
          </cell>
        </row>
        <row r="579">
          <cell r="A579" t="str">
            <v>RUBIO AGUILAR, MARIA DEL MAR</v>
          </cell>
          <cell r="B579" t="str">
            <v>SI</v>
          </cell>
        </row>
        <row r="580">
          <cell r="A580" t="str">
            <v>RUBIO HERRERA, MARTA</v>
          </cell>
          <cell r="B580" t="str">
            <v>SI</v>
          </cell>
        </row>
        <row r="581">
          <cell r="A581" t="str">
            <v>RUBIO MARCOS, IRENE</v>
          </cell>
          <cell r="B581" t="str">
            <v>SI</v>
          </cell>
        </row>
        <row r="582">
          <cell r="A582" t="str">
            <v>RUEDA HOLGADO, VANESA</v>
          </cell>
          <cell r="B582" t="str">
            <v>SI</v>
          </cell>
        </row>
        <row r="583">
          <cell r="A583" t="str">
            <v>RUIZ CALVO, NOELIA</v>
          </cell>
          <cell r="B583" t="str">
            <v>SI</v>
          </cell>
        </row>
        <row r="584">
          <cell r="A584" t="str">
            <v>RUIZ CASTAÑO, JOSE MANUEL</v>
          </cell>
          <cell r="B584" t="str">
            <v>SI</v>
          </cell>
        </row>
        <row r="585">
          <cell r="A585" t="str">
            <v>RUIZ HERAS, ANABEL</v>
          </cell>
          <cell r="B585" t="str">
            <v>SI</v>
          </cell>
        </row>
        <row r="586">
          <cell r="A586" t="str">
            <v>RUIZ LOPEZ, AINOA</v>
          </cell>
          <cell r="B586" t="str">
            <v>SI</v>
          </cell>
        </row>
        <row r="587">
          <cell r="A587" t="str">
            <v>RUIZ OLIVARES, AZAHARA</v>
          </cell>
          <cell r="B587" t="str">
            <v>SI</v>
          </cell>
        </row>
        <row r="588">
          <cell r="A588" t="str">
            <v>RUIZ TUR, ANA</v>
          </cell>
          <cell r="B588" t="str">
            <v>SI</v>
          </cell>
        </row>
        <row r="589">
          <cell r="A589" t="str">
            <v>SABARIZ PEREZ, SIMON</v>
          </cell>
          <cell r="B589" t="str">
            <v>SI</v>
          </cell>
        </row>
        <row r="590">
          <cell r="A590" t="str">
            <v>SACRISTAN PINEÑO, VICTOR</v>
          </cell>
          <cell r="B590" t="str">
            <v>SI</v>
          </cell>
        </row>
        <row r="591">
          <cell r="A591" t="str">
            <v>SAEZ ROJO, CARLOS ALBERTO</v>
          </cell>
          <cell r="B591" t="str">
            <v>SI</v>
          </cell>
        </row>
        <row r="592">
          <cell r="A592" t="str">
            <v>SAGREDO TAMAYO, ELENA</v>
          </cell>
          <cell r="B592" t="str">
            <v>SI</v>
          </cell>
        </row>
        <row r="593">
          <cell r="A593" t="str">
            <v>SALAMANCA LOPEZ, FRANCISCO JOSE</v>
          </cell>
          <cell r="B593" t="str">
            <v>SI</v>
          </cell>
        </row>
        <row r="594">
          <cell r="A594" t="str">
            <v>SALAS CORONADO, JUAN LUIS</v>
          </cell>
          <cell r="B594" t="str">
            <v>SI</v>
          </cell>
        </row>
        <row r="595">
          <cell r="A595" t="str">
            <v>SALAS MENDEZ, MARTA</v>
          </cell>
          <cell r="B595" t="str">
            <v>SI</v>
          </cell>
        </row>
        <row r="596">
          <cell r="A596" t="str">
            <v>SALAS PONCE, SORAYA</v>
          </cell>
          <cell r="B596" t="str">
            <v>SI</v>
          </cell>
        </row>
        <row r="597">
          <cell r="A597" t="str">
            <v>SALMERON NAVAS, BELEN</v>
          </cell>
          <cell r="B597" t="str">
            <v>SI</v>
          </cell>
        </row>
        <row r="598">
          <cell r="A598" t="str">
            <v>SAMPAYO SORELL, MARIA LUISA</v>
          </cell>
          <cell r="B598" t="str">
            <v>SI</v>
          </cell>
        </row>
        <row r="599">
          <cell r="A599" t="str">
            <v>SANCHEZ BENITEZ, SERGIO MANUEL</v>
          </cell>
          <cell r="B599" t="str">
            <v>SI</v>
          </cell>
        </row>
        <row r="600">
          <cell r="A600" t="str">
            <v>SANCHEZ CASTILLA, LAURA</v>
          </cell>
          <cell r="B600" t="str">
            <v>SI</v>
          </cell>
        </row>
        <row r="601">
          <cell r="A601" t="str">
            <v>SANCHEZ CASTILLO, MARIA</v>
          </cell>
          <cell r="B601" t="str">
            <v>SI</v>
          </cell>
        </row>
        <row r="602">
          <cell r="A602" t="str">
            <v>SANCHEZ CUERDA, NICOLAS</v>
          </cell>
          <cell r="B602" t="str">
            <v>SI</v>
          </cell>
        </row>
        <row r="603">
          <cell r="A603" t="str">
            <v>SANCHEZ FEREZ, ANGEL</v>
          </cell>
          <cell r="B603" t="str">
            <v>SI</v>
          </cell>
        </row>
        <row r="604">
          <cell r="A604" t="str">
            <v>SANCHEZ GARCIA, NOELIA</v>
          </cell>
          <cell r="B604" t="str">
            <v>SI</v>
          </cell>
        </row>
        <row r="605">
          <cell r="A605" t="str">
            <v>SANCHEZ GONZALEZ, CRISTINA</v>
          </cell>
          <cell r="B605" t="str">
            <v>SI</v>
          </cell>
        </row>
        <row r="606">
          <cell r="A606" t="str">
            <v>SANCHEZ JUAREZ, MARIA</v>
          </cell>
          <cell r="B606" t="str">
            <v>SI</v>
          </cell>
        </row>
        <row r="607">
          <cell r="A607" t="str">
            <v>SANCHEZ LOPEZ, MARIO</v>
          </cell>
          <cell r="B607" t="str">
            <v>SI</v>
          </cell>
        </row>
        <row r="608">
          <cell r="A608" t="str">
            <v>SANCHEZ MARTIN, ALEJANDRO</v>
          </cell>
          <cell r="B608" t="str">
            <v>SI</v>
          </cell>
        </row>
        <row r="609">
          <cell r="A609" t="str">
            <v>SANCHEZ MARTIN, FRANSCISCO JAVIER</v>
          </cell>
          <cell r="B609" t="str">
            <v>SI</v>
          </cell>
        </row>
        <row r="610">
          <cell r="A610" t="str">
            <v>SANCHEZ MARTIN, JOSE IGNACIO</v>
          </cell>
          <cell r="B610" t="str">
            <v>SI</v>
          </cell>
        </row>
        <row r="611">
          <cell r="A611" t="str">
            <v>SANCHEZ MASA, CARLOS</v>
          </cell>
          <cell r="B611" t="str">
            <v>SI</v>
          </cell>
        </row>
        <row r="612">
          <cell r="A612" t="str">
            <v>SANCHEZ MONTISI, JULIA PATRICIA</v>
          </cell>
          <cell r="B612" t="str">
            <v>SI</v>
          </cell>
        </row>
        <row r="613">
          <cell r="A613" t="str">
            <v>SANCHEZ MOZOS, YOLANDA</v>
          </cell>
          <cell r="B613" t="str">
            <v>SI</v>
          </cell>
        </row>
        <row r="614">
          <cell r="A614" t="str">
            <v>SANCHEZ NAVARRO, ALEJANDRA</v>
          </cell>
          <cell r="B614" t="str">
            <v>SI</v>
          </cell>
        </row>
        <row r="615">
          <cell r="A615" t="str">
            <v>SANCHEZ NAVARRO, ANTONIO JESUS</v>
          </cell>
          <cell r="B615" t="str">
            <v>SI</v>
          </cell>
        </row>
        <row r="616">
          <cell r="A616" t="str">
            <v>SANCHEZ VALDES, PEDRO FRANCISCO</v>
          </cell>
          <cell r="B616" t="str">
            <v>SI</v>
          </cell>
        </row>
        <row r="617">
          <cell r="A617" t="str">
            <v>SANCHIS CASTELLA, XAVIER</v>
          </cell>
          <cell r="B617" t="str">
            <v>SI</v>
          </cell>
        </row>
        <row r="618">
          <cell r="A618" t="str">
            <v>SANJUAN GONZALEZ, RAQUEL</v>
          </cell>
          <cell r="B618" t="str">
            <v>SI</v>
          </cell>
        </row>
        <row r="619">
          <cell r="A619" t="str">
            <v>SANJURJO ALVAREZ, PEDRO</v>
          </cell>
          <cell r="B619" t="str">
            <v>SI</v>
          </cell>
        </row>
        <row r="620">
          <cell r="A620" t="str">
            <v>SANS MONTAL, TERESA</v>
          </cell>
          <cell r="B620" t="str">
            <v>SI</v>
          </cell>
        </row>
        <row r="621">
          <cell r="A621" t="str">
            <v>SANTARRUFINA GOMEZ, ROSA MARIA</v>
          </cell>
          <cell r="B621" t="str">
            <v>SI</v>
          </cell>
        </row>
        <row r="622">
          <cell r="A622" t="str">
            <v>SANTOS ALAMILLOS, SARA</v>
          </cell>
          <cell r="B622" t="str">
            <v>SI</v>
          </cell>
        </row>
        <row r="623">
          <cell r="A623" t="str">
            <v>SANTOS NEGREIRA, XESUS</v>
          </cell>
          <cell r="B623" t="str">
            <v>SI</v>
          </cell>
        </row>
        <row r="624">
          <cell r="A624" t="str">
            <v>SANTOS SANTANA, DIANA</v>
          </cell>
          <cell r="B624" t="str">
            <v>SI</v>
          </cell>
        </row>
        <row r="625">
          <cell r="A625" t="str">
            <v>SANZ PINO, SAMUEL</v>
          </cell>
          <cell r="B625" t="str">
            <v>SI</v>
          </cell>
        </row>
        <row r="626">
          <cell r="A626" t="str">
            <v>SANZ SANZ, PAULA</v>
          </cell>
          <cell r="B626" t="str">
            <v>SI</v>
          </cell>
        </row>
        <row r="627">
          <cell r="A627" t="str">
            <v>SARDA MIRAGAYA, JULIAN</v>
          </cell>
          <cell r="B627" t="str">
            <v>SI</v>
          </cell>
        </row>
        <row r="628">
          <cell r="A628" t="str">
            <v>SENENT SANCHEZ, LLUIS</v>
          </cell>
          <cell r="B628" t="str">
            <v>SI</v>
          </cell>
        </row>
        <row r="629">
          <cell r="A629" t="str">
            <v>SERHIR CURBELO, PABLO</v>
          </cell>
          <cell r="B629" t="str">
            <v>SI</v>
          </cell>
        </row>
        <row r="630">
          <cell r="A630" t="str">
            <v>SEUVA FERRE, IGNASI</v>
          </cell>
          <cell r="B630" t="str">
            <v>SI</v>
          </cell>
        </row>
        <row r="631">
          <cell r="A631" t="str">
            <v>SEVILLA ZAMORA, CORAL MARIA</v>
          </cell>
          <cell r="B631" t="str">
            <v>SI</v>
          </cell>
        </row>
        <row r="632">
          <cell r="A632" t="str">
            <v>SIERRA CASTAÑON, CRISTINA</v>
          </cell>
          <cell r="B632" t="str">
            <v>SI</v>
          </cell>
        </row>
        <row r="633">
          <cell r="A633" t="str">
            <v>SIERRA PALACIOS, RUBEN</v>
          </cell>
          <cell r="B633" t="str">
            <v>SI</v>
          </cell>
        </row>
        <row r="634">
          <cell r="A634" t="str">
            <v>SIMON PERRINO, ALVARO</v>
          </cell>
          <cell r="B634" t="str">
            <v>SI</v>
          </cell>
        </row>
        <row r="635">
          <cell r="A635" t="str">
            <v>SIMON VIVES, GERMAN</v>
          </cell>
          <cell r="B635" t="str">
            <v>SI</v>
          </cell>
        </row>
        <row r="636">
          <cell r="A636" t="str">
            <v>SOLA RAMON, OMAR</v>
          </cell>
          <cell r="B636" t="str">
            <v>SI</v>
          </cell>
        </row>
        <row r="637">
          <cell r="A637" t="str">
            <v>SOLDEVILA MARTINEZ, NURIA</v>
          </cell>
          <cell r="B637" t="str">
            <v>SI</v>
          </cell>
        </row>
        <row r="638">
          <cell r="A638" t="str">
            <v>SOLER ALCARRIA, GEMA</v>
          </cell>
          <cell r="B638" t="str">
            <v>SI</v>
          </cell>
        </row>
        <row r="639">
          <cell r="A639" t="str">
            <v>SOLER SUAREZ, JESICA MARIA</v>
          </cell>
          <cell r="B639" t="str">
            <v>SI</v>
          </cell>
        </row>
        <row r="640">
          <cell r="A640" t="str">
            <v>SOLIS CEBALLOS, MARTA</v>
          </cell>
          <cell r="B640" t="str">
            <v>SI</v>
          </cell>
        </row>
        <row r="641">
          <cell r="A641" t="str">
            <v>SUAREZ SANCHEZ, MARIA</v>
          </cell>
          <cell r="B641" t="str">
            <v>SI</v>
          </cell>
        </row>
        <row r="642">
          <cell r="A642" t="str">
            <v>TEBA CUELLAR, SOFIA</v>
          </cell>
          <cell r="B642" t="str">
            <v>SI</v>
          </cell>
        </row>
        <row r="643">
          <cell r="A643" t="str">
            <v>TEJERO SIRGO, SARA</v>
          </cell>
          <cell r="B643" t="str">
            <v>SI</v>
          </cell>
        </row>
        <row r="644">
          <cell r="A644" t="str">
            <v>TENZA TORA, BEATRIZ</v>
          </cell>
          <cell r="B644" t="str">
            <v>SI</v>
          </cell>
        </row>
        <row r="645">
          <cell r="A645" t="str">
            <v>TOMAS MARTINEZ, AGNES</v>
          </cell>
          <cell r="B645" t="str">
            <v>SI</v>
          </cell>
        </row>
        <row r="646">
          <cell r="A646" t="str">
            <v>TORIBIO TORIBIO, MARIA</v>
          </cell>
          <cell r="B646" t="str">
            <v>SI</v>
          </cell>
        </row>
        <row r="647">
          <cell r="A647" t="str">
            <v>TORNERO GOMEZ, ADRIAN TOMAS</v>
          </cell>
          <cell r="B647" t="str">
            <v>SI</v>
          </cell>
        </row>
        <row r="648">
          <cell r="A648" t="str">
            <v>TORRE TABOADA, MIGUEL ANGEL DE LA</v>
          </cell>
          <cell r="B648" t="str">
            <v>SI</v>
          </cell>
        </row>
        <row r="649">
          <cell r="A649" t="str">
            <v>TORRENS MOTILLA, VICTOR MANUEL</v>
          </cell>
          <cell r="B649" t="str">
            <v>SI</v>
          </cell>
        </row>
        <row r="650">
          <cell r="A650" t="str">
            <v>TORRES BLANCA, CRISTINA</v>
          </cell>
          <cell r="B650" t="str">
            <v>SI</v>
          </cell>
        </row>
        <row r="651">
          <cell r="A651" t="str">
            <v>TORRES CALVO, NAGORE</v>
          </cell>
          <cell r="B651" t="str">
            <v>SI</v>
          </cell>
        </row>
        <row r="652">
          <cell r="A652" t="str">
            <v>TORRES CORREA, ROCIO</v>
          </cell>
          <cell r="B652" t="str">
            <v>SI</v>
          </cell>
        </row>
        <row r="653">
          <cell r="A653" t="str">
            <v>TORRES HIDALGO, MANUEL</v>
          </cell>
          <cell r="B653" t="str">
            <v>SI</v>
          </cell>
        </row>
        <row r="654">
          <cell r="A654" t="str">
            <v>TORRES MARTINEZ, MARTA</v>
          </cell>
          <cell r="B654" t="str">
            <v>SI</v>
          </cell>
        </row>
        <row r="655">
          <cell r="A655" t="str">
            <v>TORRES MUÑOZ, ANA MARIA</v>
          </cell>
          <cell r="B655" t="str">
            <v>SI</v>
          </cell>
        </row>
        <row r="656">
          <cell r="A656" t="str">
            <v>TRUJILLO ROLDAN, NURIA MARIA</v>
          </cell>
          <cell r="B656" t="str">
            <v>SI</v>
          </cell>
        </row>
        <row r="657">
          <cell r="A657" t="str">
            <v>TSVETKOVA ZIKINA, MARIA</v>
          </cell>
          <cell r="B657" t="str">
            <v>SI</v>
          </cell>
        </row>
        <row r="658">
          <cell r="A658" t="str">
            <v>TUDURI DELFORT, CRISTINA</v>
          </cell>
          <cell r="B658" t="str">
            <v>SI</v>
          </cell>
        </row>
        <row r="659">
          <cell r="A659" t="str">
            <v>TURPIN SAORIN, LUCIA</v>
          </cell>
          <cell r="B659" t="str">
            <v>SI</v>
          </cell>
        </row>
        <row r="660">
          <cell r="A660" t="str">
            <v>UGIDOS ALONSO, JAVIER</v>
          </cell>
          <cell r="B660" t="str">
            <v>SI</v>
          </cell>
        </row>
        <row r="661">
          <cell r="A661" t="str">
            <v>URBANO SERRA, JULIAN FRANCISCO</v>
          </cell>
          <cell r="B661" t="str">
            <v>SI</v>
          </cell>
        </row>
        <row r="662">
          <cell r="A662" t="str">
            <v>VAL CASTELLANOS, ADRIAN DEL</v>
          </cell>
          <cell r="B662" t="str">
            <v>SI</v>
          </cell>
        </row>
        <row r="663">
          <cell r="A663" t="str">
            <v>VAL VESGA, MARIA TERESA</v>
          </cell>
          <cell r="B663" t="str">
            <v>SI</v>
          </cell>
        </row>
        <row r="664">
          <cell r="A664" t="str">
            <v>VALCARCEL ORTEGA, ROCIO</v>
          </cell>
          <cell r="B664" t="str">
            <v>SI</v>
          </cell>
        </row>
        <row r="665">
          <cell r="A665" t="str">
            <v>VALVERDE VAZQUEZ, MARTA</v>
          </cell>
          <cell r="B665" t="str">
            <v>SI</v>
          </cell>
        </row>
        <row r="666">
          <cell r="A666" t="str">
            <v>VARAS GALVEZ, LAURA</v>
          </cell>
          <cell r="B666" t="str">
            <v>SI</v>
          </cell>
        </row>
        <row r="667">
          <cell r="A667" t="str">
            <v>VARGAS UTRERA, MARIA DEL CORAL</v>
          </cell>
          <cell r="B667" t="str">
            <v>SI</v>
          </cell>
        </row>
        <row r="668">
          <cell r="A668" t="str">
            <v>VAZQUEZ DIAZ, MARIA DEL CARMEN</v>
          </cell>
          <cell r="B668" t="str">
            <v>SI</v>
          </cell>
        </row>
        <row r="669">
          <cell r="A669" t="str">
            <v>VAZQUEZ DOMINGUEZ, JOSE MANUEL</v>
          </cell>
          <cell r="B669" t="str">
            <v>SI</v>
          </cell>
        </row>
        <row r="670">
          <cell r="A670" t="str">
            <v>VAZQUEZ NUÑEZ, RAQUEL</v>
          </cell>
          <cell r="B670" t="str">
            <v>SI</v>
          </cell>
        </row>
        <row r="671">
          <cell r="A671" t="str">
            <v>VERA BIEDMA, ROCIO</v>
          </cell>
          <cell r="B671" t="str">
            <v>SI</v>
          </cell>
        </row>
        <row r="672">
          <cell r="A672" t="str">
            <v>VICENTE CARMONA, TERESA</v>
          </cell>
          <cell r="B672" t="str">
            <v>SI</v>
          </cell>
        </row>
        <row r="673">
          <cell r="A673" t="str">
            <v>VILANOVA TUBIO, BEATRIZ</v>
          </cell>
          <cell r="B673" t="str">
            <v>SI</v>
          </cell>
        </row>
        <row r="674">
          <cell r="A674" t="str">
            <v>VILLACAMPA SOLE, ANNA</v>
          </cell>
          <cell r="B674" t="str">
            <v>SI</v>
          </cell>
        </row>
        <row r="675">
          <cell r="A675" t="str">
            <v>VILLAR FERNANDEZ, ISABEL</v>
          </cell>
          <cell r="B675" t="str">
            <v>SI</v>
          </cell>
        </row>
        <row r="676">
          <cell r="A676" t="str">
            <v>VILLEGAS GARCIA, ALEJANDRO</v>
          </cell>
          <cell r="B676" t="str">
            <v>SI</v>
          </cell>
        </row>
        <row r="677">
          <cell r="A677" t="str">
            <v>YEVENES CALVO, JESUS MANUEL</v>
          </cell>
          <cell r="B677" t="str">
            <v>SI</v>
          </cell>
        </row>
        <row r="678">
          <cell r="A678" t="str">
            <v>ZAMORA VICENTE, BEATRIZ</v>
          </cell>
          <cell r="B678" t="str">
            <v>SI</v>
          </cell>
        </row>
      </sheetData>
      <sheetData sheetId="6"/>
      <sheetData sheetId="7"/>
      <sheetData sheetId="8"/>
      <sheetData sheetId="9" refreshError="1"/>
      <sheetData sheetId="10">
        <row r="2">
          <cell r="A2" t="str">
            <v>PONCE ANDALUZ, MONICA</v>
          </cell>
        </row>
      </sheetData>
      <sheetData sheetId="11"/>
      <sheetData sheetId="12"/>
      <sheetData sheetId="13">
        <row r="2">
          <cell r="A2" t="str">
            <v>AL‐HIRAKI DE LA NUEZ, BILAL</v>
          </cell>
          <cell r="B2">
            <v>14.99</v>
          </cell>
          <cell r="C2">
            <v>15.1</v>
          </cell>
          <cell r="D2">
            <v>26.01</v>
          </cell>
          <cell r="E2">
            <v>56.1</v>
          </cell>
        </row>
        <row r="3">
          <cell r="A3" t="str">
            <v>ARGÜELLO LOPEZ, CRISTINA</v>
          </cell>
          <cell r="B3">
            <v>15.54</v>
          </cell>
          <cell r="C3">
            <v>16.25</v>
          </cell>
          <cell r="D3">
            <v>27.33</v>
          </cell>
          <cell r="E3">
            <v>59.12</v>
          </cell>
        </row>
        <row r="4">
          <cell r="A4" t="str">
            <v>ARRIBA DURANDEZ, LARA DE</v>
          </cell>
          <cell r="B4">
            <v>15.15</v>
          </cell>
          <cell r="C4">
            <v>17.010000000000002</v>
          </cell>
          <cell r="D4">
            <v>29.56</v>
          </cell>
          <cell r="E4">
            <v>61.72</v>
          </cell>
        </row>
        <row r="5">
          <cell r="A5" t="str">
            <v>BLASCO ALCAIDE, NADIA</v>
          </cell>
          <cell r="B5">
            <v>17.03</v>
          </cell>
          <cell r="C5">
            <v>19.93</v>
          </cell>
          <cell r="D5">
            <v>24.18</v>
          </cell>
          <cell r="E5">
            <v>61.14</v>
          </cell>
        </row>
        <row r="6">
          <cell r="A6" t="str">
            <v>CABRERA CID, RAUL</v>
          </cell>
          <cell r="B6">
            <v>13.98</v>
          </cell>
          <cell r="C6">
            <v>15.98</v>
          </cell>
          <cell r="D6">
            <v>20.71</v>
          </cell>
          <cell r="E6">
            <v>50.67</v>
          </cell>
        </row>
        <row r="7">
          <cell r="A7" t="str">
            <v>CARMONA CHAVES, SUSANA</v>
          </cell>
          <cell r="B7">
            <v>14.89</v>
          </cell>
          <cell r="C7">
            <v>17.579999999999998</v>
          </cell>
          <cell r="D7">
            <v>22.28</v>
          </cell>
          <cell r="E7">
            <v>54.75</v>
          </cell>
        </row>
        <row r="8">
          <cell r="A8" t="str">
            <v>CASTAÑO BORREGO, PILAR</v>
          </cell>
          <cell r="B8">
            <v>14.3</v>
          </cell>
          <cell r="C8">
            <v>16.55</v>
          </cell>
          <cell r="D8">
            <v>23.88</v>
          </cell>
          <cell r="E8">
            <v>54.73</v>
          </cell>
        </row>
        <row r="9">
          <cell r="A9" t="str">
            <v>CASTILLO MARTIN, JOSE ANTONIO</v>
          </cell>
          <cell r="B9">
            <v>14.39</v>
          </cell>
          <cell r="C9">
            <v>15.99</v>
          </cell>
          <cell r="D9">
            <v>26.48</v>
          </cell>
          <cell r="E9">
            <v>56.86</v>
          </cell>
        </row>
        <row r="10">
          <cell r="A10" t="str">
            <v>CLEMENTE GONZALEZ, INMACULADA</v>
          </cell>
          <cell r="B10">
            <v>12.02</v>
          </cell>
          <cell r="C10">
            <v>18.079999999999998</v>
          </cell>
          <cell r="D10">
            <v>22.4</v>
          </cell>
          <cell r="E10">
            <v>52.5</v>
          </cell>
        </row>
        <row r="11">
          <cell r="A11" t="str">
            <v>CORTES MARTI, CRISTINA</v>
          </cell>
          <cell r="B11">
            <v>16.61</v>
          </cell>
          <cell r="C11">
            <v>16.16</v>
          </cell>
          <cell r="D11">
            <v>24.25</v>
          </cell>
          <cell r="E11">
            <v>57.02</v>
          </cell>
        </row>
        <row r="12">
          <cell r="A12" t="str">
            <v>DIAZ RICART, MARIA AROA</v>
          </cell>
          <cell r="B12">
            <v>13.76</v>
          </cell>
          <cell r="C12">
            <v>15.64</v>
          </cell>
          <cell r="D12">
            <v>28.38</v>
          </cell>
          <cell r="E12">
            <v>57.78</v>
          </cell>
        </row>
        <row r="13">
          <cell r="A13" t="str">
            <v>DURA ESTEVE, SARA</v>
          </cell>
          <cell r="B13">
            <v>16.149999999999999</v>
          </cell>
          <cell r="C13">
            <v>16.75</v>
          </cell>
          <cell r="D13">
            <v>25.2</v>
          </cell>
          <cell r="E13">
            <v>58.1</v>
          </cell>
        </row>
        <row r="14">
          <cell r="A14" t="str">
            <v>FERNANDEZ HERNANDEZ, ANTONIO</v>
          </cell>
          <cell r="B14">
            <v>12.19</v>
          </cell>
          <cell r="C14">
            <v>15.52</v>
          </cell>
          <cell r="D14">
            <v>26.33</v>
          </cell>
          <cell r="E14">
            <v>54.04</v>
          </cell>
        </row>
        <row r="15">
          <cell r="A15" t="str">
            <v>FERRANDEZ GUILL, ENRIQUE MANUEL</v>
          </cell>
          <cell r="B15">
            <v>15.96</v>
          </cell>
          <cell r="C15">
            <v>18.920000000000002</v>
          </cell>
          <cell r="D15">
            <v>24.35</v>
          </cell>
          <cell r="E15">
            <v>59.23</v>
          </cell>
        </row>
        <row r="16">
          <cell r="A16" t="str">
            <v>FUENTES RANEDO, MARIA DEL ROSARIO</v>
          </cell>
          <cell r="B16">
            <v>11.08</v>
          </cell>
          <cell r="C16">
            <v>15.44</v>
          </cell>
          <cell r="D16">
            <v>20.57</v>
          </cell>
          <cell r="E16">
            <v>47.09</v>
          </cell>
        </row>
        <row r="17">
          <cell r="A17" t="str">
            <v>GAMIZ BRAVO, M.CARMEN</v>
          </cell>
          <cell r="B17">
            <v>13.62</v>
          </cell>
          <cell r="C17">
            <v>21.34</v>
          </cell>
          <cell r="D17">
            <v>27.27</v>
          </cell>
          <cell r="E17">
            <v>62.23</v>
          </cell>
        </row>
        <row r="18">
          <cell r="A18" t="str">
            <v>GARCIA DE LAMA, PATRICIA</v>
          </cell>
          <cell r="B18">
            <v>12.52</v>
          </cell>
          <cell r="C18">
            <v>15.69</v>
          </cell>
          <cell r="D18">
            <v>26.37</v>
          </cell>
          <cell r="E18">
            <v>54.58</v>
          </cell>
        </row>
        <row r="19">
          <cell r="A19" t="str">
            <v>GARCIA ESPINOSA, PETRA</v>
          </cell>
          <cell r="B19">
            <v>12.93</v>
          </cell>
          <cell r="C19">
            <v>18.510000000000002</v>
          </cell>
          <cell r="D19">
            <v>22.22</v>
          </cell>
          <cell r="E19">
            <v>53.66</v>
          </cell>
        </row>
        <row r="20">
          <cell r="A20" t="str">
            <v>GARCIA ROMERO, JOSE</v>
          </cell>
          <cell r="B20">
            <v>14.7</v>
          </cell>
          <cell r="C20">
            <v>20.79</v>
          </cell>
          <cell r="D20">
            <v>20.89</v>
          </cell>
          <cell r="E20">
            <v>56.38</v>
          </cell>
        </row>
        <row r="21">
          <cell r="A21" t="str">
            <v>GARCIA VACAS, PASCUAL</v>
          </cell>
          <cell r="B21">
            <v>15.04</v>
          </cell>
          <cell r="C21">
            <v>15.19</v>
          </cell>
          <cell r="D21">
            <v>30.08</v>
          </cell>
          <cell r="E21">
            <v>60.31</v>
          </cell>
        </row>
        <row r="22">
          <cell r="A22" t="str">
            <v>GONZALEZ CABELLO, FRANCISCO JOSE</v>
          </cell>
          <cell r="B22">
            <v>13.12</v>
          </cell>
          <cell r="C22">
            <v>22.37</v>
          </cell>
          <cell r="D22">
            <v>21.83</v>
          </cell>
          <cell r="E22">
            <v>57.32</v>
          </cell>
        </row>
        <row r="23">
          <cell r="A23" t="str">
            <v>LECIÑENA LORENTE, MARIA TERESA</v>
          </cell>
          <cell r="B23">
            <v>13.22</v>
          </cell>
          <cell r="C23">
            <v>16.600000000000001</v>
          </cell>
          <cell r="D23">
            <v>20.14</v>
          </cell>
          <cell r="E23">
            <v>49.96</v>
          </cell>
        </row>
        <row r="24">
          <cell r="A24" t="str">
            <v>MARIN MERIDA, JOSE MIGUEL</v>
          </cell>
          <cell r="B24">
            <v>17.309999999999999</v>
          </cell>
          <cell r="C24">
            <v>18.29</v>
          </cell>
          <cell r="D24">
            <v>23.92</v>
          </cell>
          <cell r="E24">
            <v>59.52</v>
          </cell>
        </row>
        <row r="25">
          <cell r="A25" t="str">
            <v>MARQUES ALVAREZ, MARIA ELENA</v>
          </cell>
          <cell r="B25">
            <v>12.23</v>
          </cell>
          <cell r="C25">
            <v>15.39</v>
          </cell>
          <cell r="D25">
            <v>20.67</v>
          </cell>
          <cell r="E25">
            <v>48.29</v>
          </cell>
        </row>
        <row r="26">
          <cell r="A26" t="str">
            <v>MARZAN BALO, MARIA GORETTI</v>
          </cell>
          <cell r="B26">
            <v>12.72</v>
          </cell>
          <cell r="C26">
            <v>16.940000000000001</v>
          </cell>
          <cell r="D26">
            <v>24.94</v>
          </cell>
          <cell r="E26">
            <v>54.6</v>
          </cell>
        </row>
        <row r="27">
          <cell r="A27" t="str">
            <v>MORAL MARQUEZ, SOLEDAD</v>
          </cell>
          <cell r="B27">
            <v>12.7</v>
          </cell>
          <cell r="C27">
            <v>16.149999999999999</v>
          </cell>
          <cell r="D27">
            <v>26.45</v>
          </cell>
          <cell r="E27">
            <v>55.3</v>
          </cell>
        </row>
        <row r="28">
          <cell r="A28" t="str">
            <v>MORENO FERNANDEZ, ANTONIO JESUS</v>
          </cell>
          <cell r="B28">
            <v>11.1</v>
          </cell>
          <cell r="C28">
            <v>16.72</v>
          </cell>
          <cell r="D28">
            <v>22.76</v>
          </cell>
          <cell r="E28">
            <v>50.58</v>
          </cell>
        </row>
        <row r="29">
          <cell r="A29" t="str">
            <v>NARANJO SORIANO, ANDRES</v>
          </cell>
          <cell r="B29">
            <v>10.6</v>
          </cell>
          <cell r="C29">
            <v>22.01</v>
          </cell>
          <cell r="D29">
            <v>24.86</v>
          </cell>
          <cell r="E29">
            <v>57.47</v>
          </cell>
        </row>
        <row r="30">
          <cell r="A30" t="str">
            <v>NAVARRO MARCO, HECTOR DE LOS REYES</v>
          </cell>
          <cell r="B30">
            <v>18.91</v>
          </cell>
          <cell r="C30">
            <v>20.05</v>
          </cell>
          <cell r="D30">
            <v>25.7</v>
          </cell>
          <cell r="E30">
            <v>64.66</v>
          </cell>
        </row>
        <row r="31">
          <cell r="A31" t="str">
            <v>PEIRO PALMER, SALVADOR</v>
          </cell>
          <cell r="B31">
            <v>12.56</v>
          </cell>
          <cell r="C31">
            <v>21.03</v>
          </cell>
          <cell r="D31">
            <v>24.95</v>
          </cell>
          <cell r="E31">
            <v>58.54</v>
          </cell>
        </row>
        <row r="32">
          <cell r="A32" t="str">
            <v>PEREZ GONZALEZ, ESTRELLA DE LAS NIEVES</v>
          </cell>
          <cell r="B32">
            <v>13.16</v>
          </cell>
          <cell r="C32">
            <v>15.14</v>
          </cell>
          <cell r="D32">
            <v>24.59</v>
          </cell>
          <cell r="E32">
            <v>52.89</v>
          </cell>
        </row>
        <row r="33">
          <cell r="A33" t="str">
            <v>PEREZ MORCILLO, BEGOÑA SALUD</v>
          </cell>
          <cell r="B33">
            <v>14.57</v>
          </cell>
          <cell r="C33">
            <v>16.63</v>
          </cell>
          <cell r="D33">
            <v>27.62</v>
          </cell>
          <cell r="E33">
            <v>58.82</v>
          </cell>
        </row>
        <row r="34">
          <cell r="A34" t="str">
            <v>PEREZ NEGRILLO, MARIA DEL PILAR</v>
          </cell>
          <cell r="B34">
            <v>13.67</v>
          </cell>
          <cell r="C34">
            <v>15.13</v>
          </cell>
          <cell r="D34">
            <v>23.28</v>
          </cell>
          <cell r="E34">
            <v>52.08</v>
          </cell>
        </row>
        <row r="35">
          <cell r="A35" t="str">
            <v>QUINTELA SILVA, JOSE ENRIQUE</v>
          </cell>
          <cell r="B35">
            <v>12.21</v>
          </cell>
          <cell r="C35">
            <v>22.84</v>
          </cell>
          <cell r="D35">
            <v>27.25</v>
          </cell>
          <cell r="E35">
            <v>62.3</v>
          </cell>
        </row>
        <row r="36">
          <cell r="A36" t="str">
            <v>RAYA LOPEZ, MIGUEL</v>
          </cell>
          <cell r="B36">
            <v>16.36</v>
          </cell>
          <cell r="C36">
            <v>18.34</v>
          </cell>
          <cell r="D36">
            <v>21.64</v>
          </cell>
          <cell r="E36">
            <v>56.34</v>
          </cell>
        </row>
        <row r="37">
          <cell r="A37" t="str">
            <v>RICHART FERNANDEZ, JORGE</v>
          </cell>
          <cell r="B37">
            <v>15.16</v>
          </cell>
          <cell r="C37">
            <v>17.21</v>
          </cell>
          <cell r="D37">
            <v>30.77</v>
          </cell>
          <cell r="E37">
            <v>63.14</v>
          </cell>
        </row>
        <row r="38">
          <cell r="A38" t="str">
            <v>RICHART FRANCES, PALOMA</v>
          </cell>
          <cell r="B38">
            <v>12.95</v>
          </cell>
          <cell r="C38">
            <v>16.600000000000001</v>
          </cell>
          <cell r="D38">
            <v>22.31</v>
          </cell>
          <cell r="E38">
            <v>51.86</v>
          </cell>
        </row>
        <row r="39">
          <cell r="A39" t="str">
            <v>RODRIGUEZ SEOANE, ARACELI</v>
          </cell>
          <cell r="B39">
            <v>12.64</v>
          </cell>
          <cell r="C39">
            <v>16.38</v>
          </cell>
          <cell r="D39">
            <v>23.32</v>
          </cell>
          <cell r="E39">
            <v>52.34</v>
          </cell>
        </row>
        <row r="40">
          <cell r="A40" t="str">
            <v>RODRIGUEZ TEJADA, MONICA</v>
          </cell>
          <cell r="B40">
            <v>13.43</v>
          </cell>
          <cell r="C40">
            <v>17.88</v>
          </cell>
          <cell r="D40">
            <v>24.3</v>
          </cell>
          <cell r="E40">
            <v>55.61</v>
          </cell>
        </row>
        <row r="41">
          <cell r="A41" t="str">
            <v>SAENZ RUIZ, SANTIAGO</v>
          </cell>
          <cell r="B41">
            <v>17.64</v>
          </cell>
          <cell r="C41">
            <v>20.88</v>
          </cell>
          <cell r="D41">
            <v>25.22</v>
          </cell>
          <cell r="E41">
            <v>63.74</v>
          </cell>
        </row>
        <row r="42">
          <cell r="A42" t="str">
            <v>TAMARGO ARDURA, JOSE LUIS</v>
          </cell>
          <cell r="B42">
            <v>11.3</v>
          </cell>
          <cell r="C42">
            <v>15.83</v>
          </cell>
          <cell r="D42">
            <v>23.1</v>
          </cell>
          <cell r="E42">
            <v>50.23</v>
          </cell>
        </row>
        <row r="43">
          <cell r="A43" t="str">
            <v>TORRES FUENTES, INMACULADA</v>
          </cell>
          <cell r="B43">
            <v>13.22</v>
          </cell>
          <cell r="C43">
            <v>21.06</v>
          </cell>
          <cell r="D43">
            <v>23.1</v>
          </cell>
          <cell r="E43">
            <v>57.38</v>
          </cell>
        </row>
      </sheetData>
      <sheetData sheetId="14">
        <row r="2">
          <cell r="B2" t="str">
            <v>NAVARRO MARCO, HECTOR DE LOS REYES</v>
          </cell>
          <cell r="C2">
            <v>16.7</v>
          </cell>
          <cell r="D2">
            <v>2.21</v>
          </cell>
          <cell r="E2">
            <v>18.91</v>
          </cell>
          <cell r="F2">
            <v>1</v>
          </cell>
        </row>
        <row r="3">
          <cell r="B3" t="str">
            <v>GUILLEN MORA, ISABEL</v>
          </cell>
          <cell r="C3">
            <v>17.13</v>
          </cell>
          <cell r="D3">
            <v>1.26</v>
          </cell>
          <cell r="E3">
            <v>18.39</v>
          </cell>
          <cell r="F3">
            <v>2</v>
          </cell>
        </row>
        <row r="4">
          <cell r="B4" t="str">
            <v>SERRANO GOMEZ, JUAN TIRSO</v>
          </cell>
          <cell r="C4">
            <v>15.33</v>
          </cell>
          <cell r="D4">
            <v>2.84</v>
          </cell>
          <cell r="E4">
            <v>18.170000000000002</v>
          </cell>
          <cell r="F4">
            <v>3</v>
          </cell>
        </row>
        <row r="5">
          <cell r="B5" t="str">
            <v>SAENZ RUIZ, SANTIAGO</v>
          </cell>
          <cell r="C5">
            <v>16.22</v>
          </cell>
          <cell r="D5">
            <v>1.42</v>
          </cell>
          <cell r="E5">
            <v>17.64</v>
          </cell>
          <cell r="F5">
            <v>4</v>
          </cell>
        </row>
        <row r="6">
          <cell r="B6" t="str">
            <v>MARIN MERIDA, JOSE MIGUEL</v>
          </cell>
          <cell r="C6">
            <v>16.37</v>
          </cell>
          <cell r="D6">
            <v>0.94</v>
          </cell>
          <cell r="E6">
            <v>17.309999999999999</v>
          </cell>
          <cell r="F6">
            <v>5</v>
          </cell>
        </row>
        <row r="7">
          <cell r="B7" t="str">
            <v>FERNANDEZ CALVIÑO, DANIEL</v>
          </cell>
          <cell r="C7">
            <v>15.04</v>
          </cell>
          <cell r="D7">
            <v>2.0499999999999998</v>
          </cell>
          <cell r="E7">
            <v>17.09</v>
          </cell>
          <cell r="F7">
            <v>6</v>
          </cell>
        </row>
        <row r="8">
          <cell r="B8" t="str">
            <v>GIMENO PEREZ, ESAUL</v>
          </cell>
          <cell r="C8">
            <v>14.56</v>
          </cell>
          <cell r="D8">
            <v>2.52</v>
          </cell>
          <cell r="E8">
            <v>17.079999999999998</v>
          </cell>
          <cell r="F8">
            <v>7</v>
          </cell>
        </row>
        <row r="9">
          <cell r="B9" t="str">
            <v>DOMINGUEZ MARTINEZ, DANIEL</v>
          </cell>
          <cell r="C9">
            <v>14.54</v>
          </cell>
          <cell r="D9">
            <v>2.52</v>
          </cell>
          <cell r="E9">
            <v>17.059999999999999</v>
          </cell>
          <cell r="F9">
            <v>8</v>
          </cell>
        </row>
        <row r="10">
          <cell r="B10" t="str">
            <v>BLASCO ALCAIDE, NADIA</v>
          </cell>
          <cell r="C10">
            <v>16.25</v>
          </cell>
          <cell r="D10">
            <v>0.78</v>
          </cell>
          <cell r="E10">
            <v>17.03</v>
          </cell>
          <cell r="F10">
            <v>9</v>
          </cell>
        </row>
        <row r="11">
          <cell r="B11" t="str">
            <v>ESTEVEZ DIAS, BENITO</v>
          </cell>
          <cell r="C11">
            <v>15.07</v>
          </cell>
          <cell r="D11">
            <v>1.57</v>
          </cell>
          <cell r="E11">
            <v>16.64</v>
          </cell>
          <cell r="F11">
            <v>10</v>
          </cell>
        </row>
        <row r="12">
          <cell r="B12" t="str">
            <v>CORTES MARTI, CRISTINA</v>
          </cell>
          <cell r="C12">
            <v>15.98</v>
          </cell>
          <cell r="D12">
            <v>0.63</v>
          </cell>
          <cell r="E12">
            <v>16.61</v>
          </cell>
          <cell r="F12">
            <v>11</v>
          </cell>
        </row>
        <row r="13">
          <cell r="B13" t="str">
            <v>RAYA LOPEZ, MIGUEL</v>
          </cell>
          <cell r="C13">
            <v>15.26</v>
          </cell>
          <cell r="D13">
            <v>1.1000000000000001</v>
          </cell>
          <cell r="E13">
            <v>16.36</v>
          </cell>
          <cell r="F13">
            <v>12</v>
          </cell>
        </row>
        <row r="14">
          <cell r="B14" t="str">
            <v>TORRECILLAS CHOCRON, RAQUEL</v>
          </cell>
          <cell r="C14">
            <v>14.44</v>
          </cell>
          <cell r="D14">
            <v>1.89</v>
          </cell>
          <cell r="E14">
            <v>16.329999999999998</v>
          </cell>
          <cell r="F14">
            <v>13</v>
          </cell>
        </row>
        <row r="15">
          <cell r="B15" t="str">
            <v>DAGGE PERAZA, MONICA</v>
          </cell>
          <cell r="C15">
            <v>15.21</v>
          </cell>
          <cell r="D15">
            <v>0.94</v>
          </cell>
          <cell r="E15">
            <v>16.149999999999999</v>
          </cell>
          <cell r="F15">
            <v>14</v>
          </cell>
        </row>
        <row r="16">
          <cell r="B16" t="str">
            <v>DURA ESTEVE, SARA</v>
          </cell>
          <cell r="C16">
            <v>15.21</v>
          </cell>
          <cell r="D16">
            <v>0.94</v>
          </cell>
          <cell r="E16">
            <v>16.149999999999999</v>
          </cell>
          <cell r="F16">
            <v>15</v>
          </cell>
        </row>
        <row r="17">
          <cell r="B17" t="str">
            <v>GARCIA MORENO, MARIA ELENA</v>
          </cell>
          <cell r="C17">
            <v>13.77</v>
          </cell>
          <cell r="D17">
            <v>2.21</v>
          </cell>
          <cell r="E17">
            <v>15.98</v>
          </cell>
          <cell r="F17">
            <v>16</v>
          </cell>
        </row>
        <row r="18">
          <cell r="B18" t="str">
            <v>LUNA JABALQUINTO, MARIA CONCEPCION</v>
          </cell>
          <cell r="C18">
            <v>14.8</v>
          </cell>
          <cell r="D18">
            <v>1.1000000000000001</v>
          </cell>
          <cell r="E18">
            <v>15.9</v>
          </cell>
          <cell r="F18">
            <v>17</v>
          </cell>
        </row>
        <row r="19">
          <cell r="B19" t="str">
            <v>CERVELLO ROSET, TAIS</v>
          </cell>
          <cell r="C19">
            <v>12.81</v>
          </cell>
          <cell r="D19">
            <v>3</v>
          </cell>
          <cell r="E19">
            <v>15.81</v>
          </cell>
          <cell r="F19">
            <v>18</v>
          </cell>
        </row>
        <row r="20">
          <cell r="B20" t="str">
            <v>TRABAZO GORDILLO, ROBERTO</v>
          </cell>
          <cell r="C20">
            <v>13.84</v>
          </cell>
          <cell r="D20">
            <v>1.89</v>
          </cell>
          <cell r="E20">
            <v>15.73</v>
          </cell>
          <cell r="F20">
            <v>19</v>
          </cell>
        </row>
        <row r="21">
          <cell r="B21" t="str">
            <v>HERNANDEZ PEREZ, CARLOS JAVIER</v>
          </cell>
          <cell r="C21">
            <v>13.67</v>
          </cell>
          <cell r="D21">
            <v>2.0499999999999998</v>
          </cell>
          <cell r="E21">
            <v>15.72</v>
          </cell>
          <cell r="F21">
            <v>20</v>
          </cell>
        </row>
        <row r="22">
          <cell r="B22" t="str">
            <v>ROCAFULL MARTINEZ, IÑAKI</v>
          </cell>
          <cell r="C22">
            <v>15.45</v>
          </cell>
          <cell r="D22">
            <v>0.15</v>
          </cell>
          <cell r="E22">
            <v>15.6</v>
          </cell>
          <cell r="F22">
            <v>21</v>
          </cell>
        </row>
        <row r="23">
          <cell r="B23" t="str">
            <v>LOPEZ GOMEZ, BEGOÑA</v>
          </cell>
          <cell r="C23">
            <v>14.49</v>
          </cell>
          <cell r="D23">
            <v>0.78</v>
          </cell>
          <cell r="E23">
            <v>15.27</v>
          </cell>
          <cell r="F23">
            <v>22</v>
          </cell>
        </row>
        <row r="24">
          <cell r="B24" t="str">
            <v>PEDRAZA ORTEGA, SILVIA</v>
          </cell>
          <cell r="C24">
            <v>14.23</v>
          </cell>
          <cell r="D24">
            <v>0.94</v>
          </cell>
          <cell r="E24">
            <v>15.17</v>
          </cell>
          <cell r="F24">
            <v>23</v>
          </cell>
        </row>
        <row r="25">
          <cell r="B25" t="str">
            <v>ESQUEMBRE ALVAREZ, ELISEO</v>
          </cell>
          <cell r="C25">
            <v>13.6</v>
          </cell>
          <cell r="D25">
            <v>1.42</v>
          </cell>
          <cell r="E25">
            <v>15.02</v>
          </cell>
          <cell r="F25">
            <v>24</v>
          </cell>
        </row>
        <row r="26">
          <cell r="B26" t="str">
            <v>AL-HIRAKI DE LA NUEZ, BILAL</v>
          </cell>
          <cell r="C26">
            <v>13.1</v>
          </cell>
          <cell r="D26">
            <v>1.89</v>
          </cell>
          <cell r="E26">
            <v>14.99</v>
          </cell>
          <cell r="F26">
            <v>25</v>
          </cell>
        </row>
        <row r="27">
          <cell r="B27" t="str">
            <v>IGLESIAS DE PEDRO, ESTRELLA</v>
          </cell>
          <cell r="C27">
            <v>13.34</v>
          </cell>
          <cell r="D27">
            <v>1.65</v>
          </cell>
          <cell r="E27">
            <v>14.99</v>
          </cell>
          <cell r="F27">
            <v>26</v>
          </cell>
        </row>
        <row r="28">
          <cell r="B28" t="str">
            <v>CARRION BENEITO, ELENA</v>
          </cell>
          <cell r="C28">
            <v>13.94</v>
          </cell>
          <cell r="D28">
            <v>0.78</v>
          </cell>
          <cell r="E28">
            <v>14.72</v>
          </cell>
          <cell r="F28">
            <v>27</v>
          </cell>
        </row>
        <row r="29">
          <cell r="B29" t="str">
            <v>MANJON CABEZA LOPEZ, MAURICIO</v>
          </cell>
          <cell r="C29">
            <v>13.6</v>
          </cell>
          <cell r="D29">
            <v>1.1000000000000001</v>
          </cell>
          <cell r="E29">
            <v>14.7</v>
          </cell>
          <cell r="F29">
            <v>28</v>
          </cell>
        </row>
        <row r="30">
          <cell r="B30" t="str">
            <v>NOVILLO DIAZ, ALEJANDRO</v>
          </cell>
          <cell r="C30">
            <v>13.36</v>
          </cell>
          <cell r="D30">
            <v>1.26</v>
          </cell>
          <cell r="E30">
            <v>14.62</v>
          </cell>
          <cell r="F30">
            <v>29</v>
          </cell>
        </row>
        <row r="31">
          <cell r="B31" t="str">
            <v>CASTILLO MARTIN, JOSE ANTONIO</v>
          </cell>
          <cell r="C31">
            <v>13.29</v>
          </cell>
          <cell r="D31">
            <v>1.1000000000000001</v>
          </cell>
          <cell r="E31">
            <v>14.39</v>
          </cell>
          <cell r="F31">
            <v>30</v>
          </cell>
        </row>
        <row r="32">
          <cell r="B32" t="str">
            <v>GOMEZ BOUZA, VICTORIANO</v>
          </cell>
          <cell r="C32">
            <v>13.67</v>
          </cell>
          <cell r="D32">
            <v>0.63</v>
          </cell>
          <cell r="E32">
            <v>14.3</v>
          </cell>
          <cell r="F32">
            <v>31</v>
          </cell>
        </row>
        <row r="33">
          <cell r="B33" t="str">
            <v>GARCIA SILVA, MARIA JOSE</v>
          </cell>
          <cell r="C33">
            <v>12.9</v>
          </cell>
          <cell r="D33">
            <v>1.26</v>
          </cell>
          <cell r="E33">
            <v>14.16</v>
          </cell>
          <cell r="F33">
            <v>32</v>
          </cell>
        </row>
        <row r="34">
          <cell r="B34" t="str">
            <v>BENITEZ CANOSA, DIANA</v>
          </cell>
          <cell r="C34">
            <v>12.47</v>
          </cell>
          <cell r="D34">
            <v>1.65</v>
          </cell>
          <cell r="E34">
            <v>14.12</v>
          </cell>
          <cell r="F34">
            <v>33</v>
          </cell>
        </row>
        <row r="35">
          <cell r="B35" t="str">
            <v>RODRIGUEZ LOPEZ, ALVARO</v>
          </cell>
          <cell r="C35">
            <v>13.6</v>
          </cell>
          <cell r="D35">
            <v>0.47</v>
          </cell>
          <cell r="E35">
            <v>14.07</v>
          </cell>
          <cell r="F35">
            <v>34</v>
          </cell>
        </row>
        <row r="36">
          <cell r="B36" t="str">
            <v>PEREZ FOLGADO, MARIA ISABEL</v>
          </cell>
          <cell r="C36">
            <v>11.99</v>
          </cell>
          <cell r="D36">
            <v>2.0499999999999998</v>
          </cell>
          <cell r="E36">
            <v>14.04</v>
          </cell>
          <cell r="F36">
            <v>35</v>
          </cell>
        </row>
        <row r="37">
          <cell r="B37" t="str">
            <v>CABRERA CID, RAUL</v>
          </cell>
          <cell r="C37">
            <v>12.64</v>
          </cell>
          <cell r="D37">
            <v>1.34</v>
          </cell>
          <cell r="E37">
            <v>13.98</v>
          </cell>
          <cell r="F37">
            <v>36</v>
          </cell>
        </row>
        <row r="38">
          <cell r="B38" t="str">
            <v>GOMEZ LANDERO BENITEZ, MARIA SILVIA</v>
          </cell>
          <cell r="C38">
            <v>13.24</v>
          </cell>
          <cell r="D38">
            <v>0.63</v>
          </cell>
          <cell r="E38">
            <v>13.87</v>
          </cell>
          <cell r="F38">
            <v>37</v>
          </cell>
        </row>
        <row r="39">
          <cell r="B39" t="str">
            <v>HIDALGO SERRANO, MARIA CLARA</v>
          </cell>
          <cell r="C39">
            <v>12.57</v>
          </cell>
          <cell r="D39">
            <v>1.26</v>
          </cell>
          <cell r="E39">
            <v>13.83</v>
          </cell>
          <cell r="F39">
            <v>38</v>
          </cell>
        </row>
        <row r="40">
          <cell r="B40" t="str">
            <v>GONZALEZ MARTIN, PAULA</v>
          </cell>
          <cell r="C40">
            <v>12.4</v>
          </cell>
          <cell r="D40">
            <v>1.42</v>
          </cell>
          <cell r="E40">
            <v>13.82</v>
          </cell>
          <cell r="F40">
            <v>39</v>
          </cell>
        </row>
        <row r="41">
          <cell r="B41" t="str">
            <v>FABEIRO AMOEDO, DIANA</v>
          </cell>
          <cell r="C41">
            <v>13.29</v>
          </cell>
          <cell r="D41">
            <v>0.31</v>
          </cell>
          <cell r="E41">
            <v>13.6</v>
          </cell>
          <cell r="F41">
            <v>40</v>
          </cell>
        </row>
        <row r="42">
          <cell r="B42" t="str">
            <v>JIMENEZ ORTEGA, BLAS</v>
          </cell>
          <cell r="C42">
            <v>12.16</v>
          </cell>
          <cell r="D42">
            <v>1.42</v>
          </cell>
          <cell r="E42">
            <v>13.58</v>
          </cell>
          <cell r="F42">
            <v>41</v>
          </cell>
        </row>
        <row r="43">
          <cell r="B43" t="str">
            <v>RIVERA ALVAREZ, NOELIA</v>
          </cell>
          <cell r="C43">
            <v>12.76</v>
          </cell>
          <cell r="D43">
            <v>0.78</v>
          </cell>
          <cell r="E43">
            <v>13.54</v>
          </cell>
          <cell r="F43">
            <v>42</v>
          </cell>
        </row>
        <row r="44">
          <cell r="B44" t="str">
            <v>BETANCORT VEGA, MARIA EUGENIA</v>
          </cell>
          <cell r="C44">
            <v>12.81</v>
          </cell>
          <cell r="D44">
            <v>0.63</v>
          </cell>
          <cell r="E44">
            <v>13.44</v>
          </cell>
          <cell r="F44">
            <v>43</v>
          </cell>
        </row>
        <row r="45">
          <cell r="B45" t="str">
            <v>ALARCON CORDERO, JOSE ANTONIO</v>
          </cell>
          <cell r="C45">
            <v>12.37</v>
          </cell>
          <cell r="D45">
            <v>1.04</v>
          </cell>
          <cell r="E45">
            <v>13.41</v>
          </cell>
          <cell r="F45">
            <v>44</v>
          </cell>
        </row>
        <row r="46">
          <cell r="B46" t="str">
            <v>GARCIA GALLEGO, TERESA</v>
          </cell>
          <cell r="C46">
            <v>12.01</v>
          </cell>
          <cell r="D46">
            <v>1.26</v>
          </cell>
          <cell r="E46">
            <v>13.27</v>
          </cell>
          <cell r="F46">
            <v>45</v>
          </cell>
        </row>
        <row r="47">
          <cell r="B47" t="str">
            <v>GARCIA MORENO, MARIA EULALIA</v>
          </cell>
          <cell r="C47">
            <v>12.21</v>
          </cell>
          <cell r="D47">
            <v>1.04</v>
          </cell>
          <cell r="E47">
            <v>13.25</v>
          </cell>
          <cell r="F47">
            <v>46</v>
          </cell>
        </row>
        <row r="48">
          <cell r="B48" t="str">
            <v>VILLALOBOS SAEZ, GABRIEL</v>
          </cell>
          <cell r="C48">
            <v>13.02</v>
          </cell>
          <cell r="D48">
            <v>0</v>
          </cell>
          <cell r="E48">
            <v>13.02</v>
          </cell>
          <cell r="F48">
            <v>47</v>
          </cell>
        </row>
        <row r="49">
          <cell r="B49" t="str">
            <v>RUANO CATALAN, ANTONIO</v>
          </cell>
          <cell r="C49">
            <v>12.52</v>
          </cell>
          <cell r="D49">
            <v>0.47</v>
          </cell>
          <cell r="E49">
            <v>12.99</v>
          </cell>
          <cell r="F49">
            <v>48</v>
          </cell>
        </row>
        <row r="50">
          <cell r="B50" t="str">
            <v>PAZ GOMEZ, RUTH DE LA</v>
          </cell>
          <cell r="C50">
            <v>11.51</v>
          </cell>
          <cell r="D50">
            <v>1.42</v>
          </cell>
          <cell r="E50">
            <v>12.93</v>
          </cell>
          <cell r="F50">
            <v>49</v>
          </cell>
        </row>
        <row r="51">
          <cell r="B51" t="str">
            <v>NOVA VALIENTE, ALICIA</v>
          </cell>
          <cell r="C51">
            <v>12.52</v>
          </cell>
          <cell r="D51">
            <v>0.31</v>
          </cell>
          <cell r="E51">
            <v>12.83</v>
          </cell>
          <cell r="F51">
            <v>50</v>
          </cell>
        </row>
        <row r="52">
          <cell r="B52" t="str">
            <v>HERNANDEZ ROSA, RAQUEL</v>
          </cell>
          <cell r="C52">
            <v>12.5</v>
          </cell>
          <cell r="D52">
            <v>0.31</v>
          </cell>
          <cell r="E52">
            <v>12.81</v>
          </cell>
          <cell r="F52">
            <v>51</v>
          </cell>
        </row>
        <row r="53">
          <cell r="B53" t="str">
            <v>VIÑAS FONTAN, DAVID</v>
          </cell>
          <cell r="C53">
            <v>10.86</v>
          </cell>
          <cell r="D53">
            <v>1.73</v>
          </cell>
          <cell r="E53">
            <v>12.59</v>
          </cell>
          <cell r="F53">
            <v>52</v>
          </cell>
        </row>
        <row r="54">
          <cell r="B54" t="str">
            <v>DOMINGUEZ COUTO, TERESA</v>
          </cell>
          <cell r="C54">
            <v>11.77</v>
          </cell>
          <cell r="D54">
            <v>0.78</v>
          </cell>
          <cell r="E54">
            <v>12.55</v>
          </cell>
          <cell r="F54">
            <v>53</v>
          </cell>
        </row>
        <row r="55">
          <cell r="B55" t="str">
            <v>PENALVA RUBERT, ENCARNACION</v>
          </cell>
          <cell r="C55">
            <v>12.01</v>
          </cell>
          <cell r="D55">
            <v>0.31</v>
          </cell>
          <cell r="E55">
            <v>12.32</v>
          </cell>
          <cell r="F55">
            <v>54</v>
          </cell>
        </row>
        <row r="56">
          <cell r="B56" t="str">
            <v>LENCINA ROMERO, PABLO JOSE</v>
          </cell>
          <cell r="C56">
            <v>11.2</v>
          </cell>
          <cell r="D56">
            <v>1.1000000000000001</v>
          </cell>
          <cell r="E56">
            <v>12.3</v>
          </cell>
          <cell r="F56">
            <v>55</v>
          </cell>
        </row>
        <row r="57">
          <cell r="B57" t="str">
            <v>RAPOSO SANCHEZ, RITA MARIA</v>
          </cell>
          <cell r="C57">
            <v>11.56</v>
          </cell>
          <cell r="D57">
            <v>0.63</v>
          </cell>
          <cell r="E57">
            <v>12.19</v>
          </cell>
          <cell r="F57">
            <v>56</v>
          </cell>
        </row>
        <row r="58">
          <cell r="B58" t="str">
            <v>CRIADO FERNANDEZ, MARIA MERCEDES</v>
          </cell>
          <cell r="C58">
            <v>11.8</v>
          </cell>
          <cell r="D58">
            <v>0.31</v>
          </cell>
          <cell r="E58">
            <v>12.11</v>
          </cell>
          <cell r="F58">
            <v>57</v>
          </cell>
        </row>
        <row r="59">
          <cell r="B59" t="str">
            <v>SANTAMARIA SUAREZ, OSCAR</v>
          </cell>
          <cell r="C59">
            <v>11.22</v>
          </cell>
          <cell r="D59">
            <v>0.63</v>
          </cell>
          <cell r="E59">
            <v>11.85</v>
          </cell>
          <cell r="F59">
            <v>58</v>
          </cell>
        </row>
        <row r="60">
          <cell r="B60" t="str">
            <v>MELIAN RODRIGUEZ, WENDY SOFIA</v>
          </cell>
          <cell r="C60">
            <v>11.53</v>
          </cell>
          <cell r="D60">
            <v>0.31</v>
          </cell>
          <cell r="E60">
            <v>11.84</v>
          </cell>
          <cell r="F60">
            <v>59</v>
          </cell>
        </row>
        <row r="61">
          <cell r="B61" t="str">
            <v>LUQUE AMARO, JOSE ANTONIO</v>
          </cell>
          <cell r="C61">
            <v>11.27</v>
          </cell>
          <cell r="D61">
            <v>0.47</v>
          </cell>
          <cell r="E61">
            <v>11.74</v>
          </cell>
          <cell r="F61">
            <v>60</v>
          </cell>
        </row>
        <row r="62">
          <cell r="B62" t="str">
            <v>FERNANDEZ RUIZ, FRANCISCA DE JESUS</v>
          </cell>
          <cell r="C62">
            <v>11.58</v>
          </cell>
          <cell r="D62">
            <v>0</v>
          </cell>
          <cell r="E62">
            <v>11.58</v>
          </cell>
          <cell r="F62">
            <v>61</v>
          </cell>
        </row>
        <row r="63">
          <cell r="B63" t="str">
            <v>RUIZ MATEO, MARIA TERESA</v>
          </cell>
          <cell r="C63">
            <v>10.79</v>
          </cell>
          <cell r="D63">
            <v>0.63</v>
          </cell>
          <cell r="E63">
            <v>11.42</v>
          </cell>
          <cell r="F63">
            <v>62</v>
          </cell>
        </row>
        <row r="64">
          <cell r="B64" t="str">
            <v>FERNANDEZ MARTIN, YOLANDA</v>
          </cell>
          <cell r="C64">
            <v>10.4</v>
          </cell>
          <cell r="D64">
            <v>0.94</v>
          </cell>
          <cell r="E64">
            <v>11.34</v>
          </cell>
          <cell r="F64">
            <v>63</v>
          </cell>
        </row>
        <row r="65">
          <cell r="B65" t="str">
            <v>CARRILLO VERA, ANGEL MANUEL</v>
          </cell>
          <cell r="C65">
            <v>10.84</v>
          </cell>
          <cell r="D65">
            <v>0.47</v>
          </cell>
          <cell r="E65">
            <v>11.31</v>
          </cell>
          <cell r="F65">
            <v>64</v>
          </cell>
        </row>
        <row r="66">
          <cell r="B66" t="str">
            <v>TOBARRA JIMENEZ, MARIA ENCARNACION</v>
          </cell>
          <cell r="C66">
            <v>10.84</v>
          </cell>
          <cell r="D66">
            <v>0.47</v>
          </cell>
          <cell r="E66">
            <v>11.31</v>
          </cell>
          <cell r="F66">
            <v>65</v>
          </cell>
        </row>
        <row r="67">
          <cell r="B67" t="str">
            <v>GRAÑA RIVAS, MUSA FARA</v>
          </cell>
          <cell r="C67">
            <v>10.72</v>
          </cell>
          <cell r="D67">
            <v>0.31</v>
          </cell>
          <cell r="E67">
            <v>11.03</v>
          </cell>
          <cell r="F67">
            <v>66</v>
          </cell>
        </row>
      </sheetData>
      <sheetData sheetId="15">
        <row r="2">
          <cell r="B2" t="str">
            <v>AL‐HIRAKI DE LA NUEZ, BILAL</v>
          </cell>
          <cell r="C2">
            <v>15.1</v>
          </cell>
        </row>
        <row r="3">
          <cell r="B3" t="str">
            <v>BENITEZ CANOSA, DIANA</v>
          </cell>
          <cell r="C3">
            <v>16.75</v>
          </cell>
        </row>
        <row r="4">
          <cell r="B4" t="str">
            <v>BLASCO ALCAIDE, NADIA</v>
          </cell>
          <cell r="C4">
            <v>19.93</v>
          </cell>
        </row>
        <row r="5">
          <cell r="B5" t="str">
            <v>CABRERA CID, RAUL</v>
          </cell>
          <cell r="C5">
            <v>15.98</v>
          </cell>
        </row>
        <row r="6">
          <cell r="B6" t="str">
            <v>CASTILLO MARTIN, JOSE ANTONIO</v>
          </cell>
          <cell r="C6">
            <v>15.99</v>
          </cell>
        </row>
        <row r="7">
          <cell r="B7" t="str">
            <v>CORTES MARTI, CRISTINA</v>
          </cell>
          <cell r="C7">
            <v>16.16</v>
          </cell>
        </row>
        <row r="8">
          <cell r="B8" t="str">
            <v>DAGGE PERAZA, MONICA</v>
          </cell>
          <cell r="C8">
            <v>17.5</v>
          </cell>
        </row>
        <row r="9">
          <cell r="B9" t="str">
            <v>DOMINGUEZ MARTINEZ, DANIEL</v>
          </cell>
          <cell r="C9">
            <v>18.86</v>
          </cell>
        </row>
        <row r="10">
          <cell r="B10" t="str">
            <v>DURA ESTEVE, SARA</v>
          </cell>
          <cell r="C10">
            <v>16.75</v>
          </cell>
        </row>
        <row r="11">
          <cell r="B11" t="str">
            <v>ESQUEMBRE ALVAREZ, ELISEO</v>
          </cell>
          <cell r="C11">
            <v>16.16</v>
          </cell>
        </row>
        <row r="12">
          <cell r="B12" t="str">
            <v>ESTEVEZ DIAS, BENITO</v>
          </cell>
          <cell r="C12">
            <v>15.23</v>
          </cell>
        </row>
        <row r="13">
          <cell r="B13" t="str">
            <v>FUENTES RANEDO, MARIA DEL ROSARIO</v>
          </cell>
          <cell r="C13">
            <v>15.44</v>
          </cell>
        </row>
        <row r="14">
          <cell r="B14" t="str">
            <v>GARCIA GALLEGO, TERESA</v>
          </cell>
          <cell r="C14">
            <v>15.64</v>
          </cell>
        </row>
        <row r="15">
          <cell r="B15" t="str">
            <v>GARCIA SILVA, MARIA JOSE</v>
          </cell>
          <cell r="C15">
            <v>16.64</v>
          </cell>
        </row>
        <row r="16">
          <cell r="B16" t="str">
            <v>GIMENO PEREZ, ESAUL</v>
          </cell>
          <cell r="C16">
            <v>15.51</v>
          </cell>
        </row>
        <row r="17">
          <cell r="B17" t="str">
            <v>GOMEZ ORGEIRA, JOSE LUIS</v>
          </cell>
          <cell r="C17">
            <v>15.01</v>
          </cell>
        </row>
        <row r="18">
          <cell r="B18" t="str">
            <v>GONZALEZ CULEBRAS, FRANCISCO JOSE</v>
          </cell>
          <cell r="C18">
            <v>17.12</v>
          </cell>
        </row>
        <row r="19">
          <cell r="B19" t="str">
            <v>GUILLEN MORA, ISABEL</v>
          </cell>
          <cell r="C19">
            <v>18.440000000000001</v>
          </cell>
        </row>
        <row r="20">
          <cell r="B20" t="str">
            <v>HERNANDEZ ROSA, RAQUEL</v>
          </cell>
          <cell r="C20">
            <v>15.4</v>
          </cell>
        </row>
        <row r="21">
          <cell r="B21" t="str">
            <v>LOPEZ GOMEZ, BEGOÑA</v>
          </cell>
          <cell r="C21">
            <v>18.2</v>
          </cell>
        </row>
        <row r="22">
          <cell r="B22" t="str">
            <v>LUNA JABALQUINTO, MARIA CONCEPCION</v>
          </cell>
          <cell r="C22">
            <v>22.31</v>
          </cell>
        </row>
        <row r="23">
          <cell r="B23" t="str">
            <v>MARIN MERIDA, JOSE MIGUEL</v>
          </cell>
          <cell r="C23">
            <v>18.29</v>
          </cell>
        </row>
        <row r="24">
          <cell r="B24" t="str">
            <v>NAVARRO MARCO, HECTOR DE LOS REYES</v>
          </cell>
          <cell r="C24">
            <v>20.05</v>
          </cell>
        </row>
        <row r="25">
          <cell r="B25" t="str">
            <v>PEDRAZA ORTEGA, SILVIA</v>
          </cell>
          <cell r="C25">
            <v>15.95</v>
          </cell>
        </row>
        <row r="26">
          <cell r="B26" t="str">
            <v>PEREZ FOLGADO, MARIA ISABEL</v>
          </cell>
          <cell r="C26">
            <v>15.61</v>
          </cell>
        </row>
        <row r="27">
          <cell r="B27" t="str">
            <v>RAYA LOPEZ, MIGUEL</v>
          </cell>
          <cell r="C27">
            <v>18.34</v>
          </cell>
        </row>
        <row r="28">
          <cell r="B28" t="str">
            <v>RUANO CATALAN, ANTONIO</v>
          </cell>
          <cell r="C28">
            <v>15</v>
          </cell>
        </row>
        <row r="29">
          <cell r="B29" t="str">
            <v>SAENZ RUIZ, SANTIAGO</v>
          </cell>
          <cell r="C29">
            <v>20.88</v>
          </cell>
        </row>
        <row r="30">
          <cell r="B30" t="str">
            <v>SUAREZ LOBO, MARTA</v>
          </cell>
          <cell r="C30">
            <v>15.03</v>
          </cell>
        </row>
        <row r="31">
          <cell r="B31" t="str">
            <v>TOBARRA JIMENEZ, MARIA ENCARNACION</v>
          </cell>
          <cell r="C31">
            <v>17.170000000000002</v>
          </cell>
        </row>
        <row r="32">
          <cell r="B32" t="str">
            <v>TORRECILLAS CHOCRON, RAQUEL</v>
          </cell>
          <cell r="C32">
            <v>21.43</v>
          </cell>
        </row>
      </sheetData>
      <sheetData sheetId="16">
        <row r="2">
          <cell r="B2" t="str">
            <v>AL‐HIRAKI DE LA NUEZ, BILAL</v>
          </cell>
          <cell r="C2" t="str">
            <v>SI</v>
          </cell>
        </row>
        <row r="3">
          <cell r="B3" t="str">
            <v>ARGÜELLO LOPEZ, CRISTINA</v>
          </cell>
          <cell r="C3" t="str">
            <v>SI</v>
          </cell>
        </row>
        <row r="4">
          <cell r="B4" t="str">
            <v>ARRIBA DURANDEZ, LARA DE</v>
          </cell>
          <cell r="C4" t="str">
            <v>SI</v>
          </cell>
        </row>
        <row r="5">
          <cell r="B5" t="str">
            <v>BENITEZ CANOSA, DIANA</v>
          </cell>
          <cell r="C5" t="str">
            <v>SI</v>
          </cell>
        </row>
        <row r="6">
          <cell r="B6" t="str">
            <v>BLASCO ALCAIDE, NADIA</v>
          </cell>
          <cell r="C6" t="str">
            <v>SI</v>
          </cell>
        </row>
        <row r="7">
          <cell r="B7" t="str">
            <v>CABRERA CID, RAUL</v>
          </cell>
          <cell r="C7" t="str">
            <v>SI</v>
          </cell>
        </row>
        <row r="8">
          <cell r="B8" t="str">
            <v>CARMONA CHAVES, SUSANA</v>
          </cell>
          <cell r="C8" t="str">
            <v>SI</v>
          </cell>
        </row>
        <row r="9">
          <cell r="B9" t="str">
            <v>CARRILLO VERA, ANGEL MANUEL</v>
          </cell>
          <cell r="C9" t="str">
            <v>SI</v>
          </cell>
        </row>
        <row r="10">
          <cell r="B10" t="str">
            <v>CASTAÑO BORREGO, PILAR</v>
          </cell>
          <cell r="C10" t="str">
            <v>SI</v>
          </cell>
        </row>
        <row r="11">
          <cell r="B11" t="str">
            <v>CASTILLO MARTIN, JOSE ANTONIO</v>
          </cell>
          <cell r="C11" t="str">
            <v>SI</v>
          </cell>
        </row>
        <row r="12">
          <cell r="B12" t="str">
            <v>CLEMENTE GONZALEZ, INMACULADA</v>
          </cell>
          <cell r="C12" t="str">
            <v>SI</v>
          </cell>
        </row>
        <row r="13">
          <cell r="B13" t="str">
            <v>CORTES MARTI, CRISTINA</v>
          </cell>
          <cell r="C13" t="str">
            <v>SI</v>
          </cell>
        </row>
        <row r="14">
          <cell r="B14" t="str">
            <v>DIAZ RICART, MARIA AROA</v>
          </cell>
          <cell r="C14" t="str">
            <v>SI</v>
          </cell>
        </row>
        <row r="15">
          <cell r="B15" t="str">
            <v>DURA ESTEVE, SARA</v>
          </cell>
          <cell r="C15" t="str">
            <v>SI</v>
          </cell>
        </row>
        <row r="16">
          <cell r="B16" t="str">
            <v>FERNANDEZ HERNANDEZ, ANTONIO</v>
          </cell>
          <cell r="C16" t="str">
            <v>SI</v>
          </cell>
        </row>
        <row r="17">
          <cell r="B17" t="str">
            <v>FERRANDEZ GUILL, ENRIQUE MANUEL</v>
          </cell>
          <cell r="C17" t="str">
            <v>SI</v>
          </cell>
        </row>
        <row r="18">
          <cell r="B18" t="str">
            <v>FUENTES RANEDO, MARIA DEL ROSARIO</v>
          </cell>
          <cell r="C18" t="str">
            <v>SI</v>
          </cell>
        </row>
        <row r="19">
          <cell r="B19" t="str">
            <v>GAMIZ BRAVO, M.CARMEN</v>
          </cell>
          <cell r="C19" t="str">
            <v>SI</v>
          </cell>
        </row>
        <row r="20">
          <cell r="B20" t="str">
            <v>GARCIA DE LAMA, PATRICIA</v>
          </cell>
          <cell r="C20" t="str">
            <v>SI</v>
          </cell>
        </row>
        <row r="21">
          <cell r="B21" t="str">
            <v>GARCIA ESPINOSA, PETRA</v>
          </cell>
          <cell r="C21" t="str">
            <v>SI</v>
          </cell>
        </row>
        <row r="22">
          <cell r="B22" t="str">
            <v>GARCIA ROMERO, JOSE</v>
          </cell>
          <cell r="C22" t="str">
            <v>SI</v>
          </cell>
        </row>
        <row r="23">
          <cell r="B23" t="str">
            <v>GARCIA VACAS, PASCUAL</v>
          </cell>
          <cell r="C23" t="str">
            <v>SI</v>
          </cell>
        </row>
        <row r="24">
          <cell r="B24" t="str">
            <v>GIMENO PEREZ, ESAUL</v>
          </cell>
          <cell r="C24" t="str">
            <v>SI</v>
          </cell>
        </row>
        <row r="25">
          <cell r="B25" t="str">
            <v>GOMEZ ORGEIRA, JOSE LUIS</v>
          </cell>
          <cell r="C25" t="str">
            <v>SI</v>
          </cell>
        </row>
        <row r="26">
          <cell r="B26" t="str">
            <v>GONZALEZ CABELLO, FRANCISCO JOSE</v>
          </cell>
          <cell r="C26" t="str">
            <v>SI</v>
          </cell>
        </row>
        <row r="27">
          <cell r="B27" t="str">
            <v>HERNANDEZ DELGADO, MARIA DE LOS DOLORES</v>
          </cell>
          <cell r="C27" t="str">
            <v>SI</v>
          </cell>
        </row>
        <row r="28">
          <cell r="B28" t="str">
            <v>HERNANDEZ ESCOBAR, MARIA JESUS</v>
          </cell>
          <cell r="C28" t="str">
            <v>SI</v>
          </cell>
        </row>
        <row r="29">
          <cell r="B29" t="str">
            <v>JUAN GONZALEZ, MARIA ELENA DE</v>
          </cell>
          <cell r="C29" t="str">
            <v>SI</v>
          </cell>
        </row>
        <row r="30">
          <cell r="B30" t="str">
            <v>LECIÑENA LORENTE, MARIA TERESA</v>
          </cell>
          <cell r="C30" t="str">
            <v>SI</v>
          </cell>
        </row>
        <row r="31">
          <cell r="B31" t="str">
            <v>LOPEZ AYESA, PEDRO JOSE</v>
          </cell>
          <cell r="C31" t="str">
            <v>SI</v>
          </cell>
        </row>
        <row r="32">
          <cell r="B32" t="str">
            <v>LOPEZ GOMEZ, BEGOÑA</v>
          </cell>
          <cell r="C32" t="str">
            <v>SI</v>
          </cell>
        </row>
        <row r="33">
          <cell r="B33" t="str">
            <v>MARIN MERIDA, JOSE MIGUEL</v>
          </cell>
          <cell r="C33" t="str">
            <v>SI</v>
          </cell>
        </row>
        <row r="34">
          <cell r="B34" t="str">
            <v>MARQUES ALVAREZ, MARIA ELENA</v>
          </cell>
          <cell r="C34" t="str">
            <v>SI</v>
          </cell>
        </row>
        <row r="35">
          <cell r="B35" t="str">
            <v>MARZAN BALO, MARIA GORETTI</v>
          </cell>
          <cell r="C35" t="str">
            <v>SI</v>
          </cell>
        </row>
        <row r="36">
          <cell r="B36" t="str">
            <v>MORAL MARQUEZ, SOLEDAD</v>
          </cell>
          <cell r="C36" t="str">
            <v>SI</v>
          </cell>
        </row>
        <row r="37">
          <cell r="B37" t="str">
            <v>MORENO FERNANDEZ, ANTONIO JESUS</v>
          </cell>
          <cell r="C37" t="str">
            <v>SI</v>
          </cell>
        </row>
        <row r="38">
          <cell r="B38" t="str">
            <v>NARANJO SORIANO, ANDRES</v>
          </cell>
          <cell r="C38" t="str">
            <v>SI</v>
          </cell>
        </row>
        <row r="39">
          <cell r="B39" t="str">
            <v>NAVARRO MARCO, HECTOR DE LOS REYES</v>
          </cell>
          <cell r="C39" t="str">
            <v>SI</v>
          </cell>
        </row>
        <row r="40">
          <cell r="B40" t="str">
            <v>PEDRAZA ORTEGA, SILVIA</v>
          </cell>
          <cell r="C40" t="str">
            <v>SI</v>
          </cell>
        </row>
        <row r="41">
          <cell r="B41" t="str">
            <v>PEIRO PALMER, SALVADOR</v>
          </cell>
          <cell r="C41" t="str">
            <v>SI</v>
          </cell>
        </row>
        <row r="42">
          <cell r="B42" t="str">
            <v>PEREZ GONZALEZ, ESTRELLA DE LAS NIEVES</v>
          </cell>
          <cell r="C42" t="str">
            <v>SI</v>
          </cell>
        </row>
        <row r="43">
          <cell r="B43" t="str">
            <v>PEREZ MORCILLO, BEGOÑA SALUD</v>
          </cell>
          <cell r="C43" t="str">
            <v>SI</v>
          </cell>
        </row>
        <row r="44">
          <cell r="B44" t="str">
            <v>PEREZ NEGRILLO, MARIA DEL PILAR</v>
          </cell>
          <cell r="C44" t="str">
            <v>SI</v>
          </cell>
        </row>
        <row r="45">
          <cell r="B45" t="str">
            <v>QUINTELA SILVA, JOSE ENRIQUE</v>
          </cell>
          <cell r="C45" t="str">
            <v>SI</v>
          </cell>
        </row>
        <row r="46">
          <cell r="B46" t="str">
            <v>RAYA LOPEZ, MIGUEL</v>
          </cell>
          <cell r="C46" t="str">
            <v>SI</v>
          </cell>
        </row>
        <row r="47">
          <cell r="B47" t="str">
            <v>RICHART FERNANDEZ, JORGE</v>
          </cell>
          <cell r="C47" t="str">
            <v>SI</v>
          </cell>
        </row>
        <row r="48">
          <cell r="B48" t="str">
            <v>RICHART FRANCES, PALOMA</v>
          </cell>
          <cell r="C48" t="str">
            <v>SI</v>
          </cell>
        </row>
        <row r="49">
          <cell r="B49" t="str">
            <v>RODRIGUEZ SEOANE, ARACELI</v>
          </cell>
          <cell r="C49" t="str">
            <v>SI</v>
          </cell>
        </row>
        <row r="50">
          <cell r="B50" t="str">
            <v>RODRIGUEZ TEJADA, MONICA</v>
          </cell>
          <cell r="C50" t="str">
            <v>SI</v>
          </cell>
        </row>
        <row r="51">
          <cell r="B51" t="str">
            <v>SAENZ RUIZ, SANTIAGO</v>
          </cell>
          <cell r="C51" t="str">
            <v>SI</v>
          </cell>
        </row>
        <row r="52">
          <cell r="B52" t="str">
            <v>SUAREZ LOBO, MARTA</v>
          </cell>
          <cell r="C52" t="str">
            <v>SI</v>
          </cell>
        </row>
        <row r="53">
          <cell r="B53" t="str">
            <v>TAMARGO ARDURA, JOSE LUIS</v>
          </cell>
          <cell r="C53" t="str">
            <v>SI</v>
          </cell>
        </row>
        <row r="54">
          <cell r="B54" t="str">
            <v>TORRES FUENTES, INMACULADA</v>
          </cell>
          <cell r="C54" t="str">
            <v>SI</v>
          </cell>
        </row>
        <row r="55">
          <cell r="B55" t="str">
            <v>VALLET GARCIA, ZULEMA</v>
          </cell>
          <cell r="C55" t="str">
            <v>SI</v>
          </cell>
        </row>
      </sheetData>
      <sheetData sheetId="17"/>
      <sheetData sheetId="18"/>
      <sheetData sheetId="19"/>
      <sheetData sheetId="20"/>
      <sheetData sheetId="21" refreshError="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B050"/>
  </sheetPr>
  <dimension ref="A1:U4076"/>
  <sheetViews>
    <sheetView showGridLines="0" tabSelected="1" zoomScale="90" workbookViewId="0">
      <selection activeCell="P39" sqref="P39"/>
    </sheetView>
  </sheetViews>
  <sheetFormatPr baseColWidth="10" defaultRowHeight="13" x14ac:dyDescent="0.15"/>
  <cols>
    <col min="1" max="1" width="4.19921875" style="1" customWidth="1"/>
    <col min="2" max="2" width="9.19921875" style="1" customWidth="1"/>
    <col min="3" max="3" width="46.3984375" style="1" customWidth="1"/>
    <col min="4" max="4" width="13.19921875" style="1" customWidth="1"/>
    <col min="5" max="5" width="14.19921875" style="1" customWidth="1"/>
    <col min="6" max="6" width="14.796875" style="1" customWidth="1"/>
    <col min="7" max="7" width="16.3984375" style="1" customWidth="1"/>
    <col min="8" max="8" width="13.19921875" style="1" customWidth="1"/>
    <col min="9" max="9" width="11" style="1"/>
    <col min="10" max="10" width="9.796875" style="1" customWidth="1"/>
    <col min="11" max="11" width="14.796875" style="1" customWidth="1"/>
    <col min="12" max="14" width="11" style="1"/>
    <col min="15" max="15" width="13.796875" style="1" customWidth="1"/>
    <col min="16" max="16" width="17" style="1" customWidth="1"/>
    <col min="17" max="17" width="17.19921875" style="1" customWidth="1"/>
    <col min="18" max="18" width="15" style="1" customWidth="1"/>
    <col min="19" max="19" width="16.796875" style="1" customWidth="1"/>
    <col min="20" max="20" width="10.59765625" style="1" customWidth="1"/>
    <col min="21" max="16384" width="11" style="1"/>
  </cols>
  <sheetData>
    <row r="1" spans="1:19" x14ac:dyDescent="0.15">
      <c r="A1" s="279" t="s">
        <v>4440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</row>
    <row r="2" spans="1:19" x14ac:dyDescent="0.15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</row>
    <row r="3" spans="1:19" x14ac:dyDescent="0.15">
      <c r="A3" s="280"/>
      <c r="B3" s="280"/>
      <c r="C3" s="280"/>
      <c r="D3" s="280"/>
      <c r="E3" s="280"/>
      <c r="F3" s="280"/>
      <c r="G3" s="280"/>
      <c r="H3" s="280"/>
      <c r="I3" s="280"/>
      <c r="J3" s="280"/>
      <c r="K3" s="280"/>
      <c r="L3" s="280"/>
      <c r="M3" s="280"/>
      <c r="N3" s="280"/>
      <c r="O3" s="280"/>
      <c r="P3" s="280"/>
      <c r="Q3" s="280"/>
      <c r="R3" s="280"/>
      <c r="S3" s="280"/>
    </row>
    <row r="4" spans="1:19" ht="33" customHeight="1" x14ac:dyDescent="0.15">
      <c r="A4" s="280"/>
      <c r="B4" s="280"/>
      <c r="C4" s="280"/>
      <c r="D4" s="280"/>
      <c r="E4" s="280"/>
      <c r="F4" s="280"/>
      <c r="G4" s="280"/>
      <c r="H4" s="280"/>
      <c r="I4" s="280"/>
      <c r="J4" s="280"/>
      <c r="K4" s="280"/>
      <c r="L4" s="280"/>
      <c r="M4" s="280"/>
      <c r="N4" s="280"/>
      <c r="O4" s="280"/>
      <c r="P4" s="280"/>
      <c r="Q4" s="280"/>
      <c r="R4" s="280"/>
      <c r="S4" s="280"/>
    </row>
    <row r="5" spans="1:19" ht="14" thickBot="1" x14ac:dyDescent="0.2"/>
    <row r="6" spans="1:19" ht="14" thickBot="1" x14ac:dyDescent="0.2">
      <c r="D6" s="2" t="s">
        <v>0</v>
      </c>
      <c r="E6" s="3" t="s">
        <v>1</v>
      </c>
      <c r="F6" s="4" t="s">
        <v>2</v>
      </c>
    </row>
    <row r="7" spans="1:19" ht="14" thickBot="1" x14ac:dyDescent="0.2">
      <c r="C7" s="5" t="s">
        <v>3</v>
      </c>
      <c r="D7" s="6">
        <v>3979</v>
      </c>
      <c r="E7" s="268">
        <v>417</v>
      </c>
      <c r="F7" s="7">
        <f>+E7/D7</f>
        <v>0.10480020105554159</v>
      </c>
    </row>
    <row r="8" spans="1:19" ht="14" thickBot="1" x14ac:dyDescent="0.2">
      <c r="C8" s="8" t="s">
        <v>4</v>
      </c>
      <c r="D8" s="9">
        <v>1375</v>
      </c>
      <c r="E8" s="269"/>
      <c r="F8" s="10">
        <f>+E7/D8</f>
        <v>0.30327272727272725</v>
      </c>
      <c r="P8" s="11" t="s">
        <v>5</v>
      </c>
      <c r="Q8" s="12" t="s">
        <v>6</v>
      </c>
      <c r="R8" s="12" t="s">
        <v>7</v>
      </c>
      <c r="S8" s="13" t="s">
        <v>8</v>
      </c>
    </row>
    <row r="9" spans="1:19" x14ac:dyDescent="0.15">
      <c r="C9" s="8" t="s">
        <v>9</v>
      </c>
      <c r="D9" s="9">
        <v>802</v>
      </c>
      <c r="E9" s="269"/>
      <c r="F9" s="10">
        <f>+E7/D9</f>
        <v>0.51995012468827928</v>
      </c>
      <c r="O9" s="14">
        <v>1</v>
      </c>
      <c r="P9" s="15">
        <v>13.34</v>
      </c>
      <c r="Q9" s="16">
        <v>13.76</v>
      </c>
      <c r="R9" s="16">
        <v>14.35</v>
      </c>
      <c r="S9" s="17">
        <v>12.65</v>
      </c>
    </row>
    <row r="10" spans="1:19" ht="14" thickBot="1" x14ac:dyDescent="0.2">
      <c r="C10" s="18" t="s">
        <v>10</v>
      </c>
      <c r="D10" s="19">
        <v>678</v>
      </c>
      <c r="E10" s="270"/>
      <c r="F10" s="20">
        <f>+E7/D10</f>
        <v>0.61504424778761058</v>
      </c>
      <c r="O10" s="21">
        <v>2</v>
      </c>
      <c r="P10" s="22">
        <v>16.78</v>
      </c>
      <c r="Q10" s="23">
        <v>16.100000000000001</v>
      </c>
      <c r="R10" s="23">
        <v>17.149999999999999</v>
      </c>
      <c r="S10" s="24">
        <v>15.32</v>
      </c>
    </row>
    <row r="11" spans="1:19" x14ac:dyDescent="0.15">
      <c r="C11" s="25"/>
      <c r="D11" s="26"/>
      <c r="E11" s="27"/>
      <c r="F11" s="28"/>
      <c r="O11" s="21">
        <v>3</v>
      </c>
      <c r="P11" s="22">
        <v>23.36</v>
      </c>
      <c r="Q11" s="23">
        <v>23.9</v>
      </c>
      <c r="R11" s="23">
        <v>24.55</v>
      </c>
      <c r="S11" s="24">
        <v>21.67</v>
      </c>
    </row>
    <row r="12" spans="1:19" ht="14" thickBot="1" x14ac:dyDescent="0.2">
      <c r="C12" s="25"/>
      <c r="D12" s="26"/>
      <c r="E12" s="27"/>
      <c r="F12" s="28"/>
      <c r="O12" s="29" t="s">
        <v>11</v>
      </c>
      <c r="P12" s="30">
        <v>54.84</v>
      </c>
      <c r="Q12" s="31">
        <v>56.5</v>
      </c>
      <c r="R12" s="31">
        <v>56.21</v>
      </c>
      <c r="S12" s="32">
        <v>49.21</v>
      </c>
    </row>
    <row r="13" spans="1:19" ht="14" thickBot="1" x14ac:dyDescent="0.2">
      <c r="D13" s="271" t="s">
        <v>12</v>
      </c>
      <c r="E13" s="272"/>
      <c r="F13" s="273" t="s">
        <v>13</v>
      </c>
      <c r="G13" s="274"/>
      <c r="H13" s="275" t="s">
        <v>14</v>
      </c>
      <c r="I13" s="276"/>
      <c r="J13" s="277" t="s">
        <v>10</v>
      </c>
      <c r="K13" s="278"/>
      <c r="L13" s="266" t="s">
        <v>15</v>
      </c>
      <c r="M13" s="267"/>
    </row>
    <row r="14" spans="1:19" x14ac:dyDescent="0.15">
      <c r="B14" s="298" t="s">
        <v>16</v>
      </c>
      <c r="C14" s="33" t="s">
        <v>17</v>
      </c>
      <c r="D14" s="34">
        <v>3754</v>
      </c>
      <c r="E14" s="35">
        <f>+D14/3980</f>
        <v>0.9432160804020101</v>
      </c>
      <c r="F14" s="34">
        <v>1289</v>
      </c>
      <c r="G14" s="36">
        <f>+F14/1375</f>
        <v>0.93745454545454543</v>
      </c>
      <c r="H14" s="37">
        <v>754</v>
      </c>
      <c r="I14" s="36">
        <f t="shared" ref="I14" si="0">+H14/802</f>
        <v>0.94014962593516205</v>
      </c>
      <c r="J14" s="37">
        <v>640</v>
      </c>
      <c r="K14" s="36">
        <f>+J14/678</f>
        <v>0.94395280235988199</v>
      </c>
      <c r="L14" s="37">
        <f>417-L15-L16</f>
        <v>393</v>
      </c>
      <c r="M14" s="36">
        <f>+L14/417</f>
        <v>0.94244604316546765</v>
      </c>
    </row>
    <row r="15" spans="1:19" x14ac:dyDescent="0.15">
      <c r="B15" s="299"/>
      <c r="C15" s="38" t="s">
        <v>18</v>
      </c>
      <c r="D15" s="39">
        <v>202</v>
      </c>
      <c r="E15" s="40">
        <f>+D15/D7</f>
        <v>5.0766524252324703E-2</v>
      </c>
      <c r="F15" s="39">
        <v>78</v>
      </c>
      <c r="G15" s="41">
        <f>+F15/D8</f>
        <v>5.672727272727273E-2</v>
      </c>
      <c r="H15" s="1">
        <v>45</v>
      </c>
      <c r="I15" s="41">
        <f>+H15/D9</f>
        <v>5.6109725685785539E-2</v>
      </c>
      <c r="J15" s="1">
        <v>35</v>
      </c>
      <c r="K15" s="41">
        <f>+J15/D10</f>
        <v>5.1622418879056046E-2</v>
      </c>
      <c r="L15" s="1">
        <v>23</v>
      </c>
      <c r="M15" s="41">
        <f>+L15/417</f>
        <v>5.5155875299760189E-2</v>
      </c>
    </row>
    <row r="16" spans="1:19" ht="14" thickBot="1" x14ac:dyDescent="0.2">
      <c r="B16" s="300"/>
      <c r="C16" s="42" t="s">
        <v>19</v>
      </c>
      <c r="D16" s="43">
        <v>23</v>
      </c>
      <c r="E16" s="44">
        <f t="shared" ref="E16" si="1">+D16/3980</f>
        <v>5.7788944723618091E-3</v>
      </c>
      <c r="F16" s="43">
        <v>8</v>
      </c>
      <c r="G16" s="45">
        <f t="shared" ref="G16" si="2">+F16/1375</f>
        <v>5.8181818181818178E-3</v>
      </c>
      <c r="H16" s="46">
        <v>3</v>
      </c>
      <c r="I16" s="45">
        <f>+H16/802</f>
        <v>3.740648379052369E-3</v>
      </c>
      <c r="J16" s="46">
        <v>3</v>
      </c>
      <c r="K16" s="44">
        <f>+J16/678</f>
        <v>4.4247787610619468E-3</v>
      </c>
      <c r="L16" s="46">
        <v>1</v>
      </c>
      <c r="M16" s="45">
        <f>+L16/417</f>
        <v>2.3980815347721821E-3</v>
      </c>
    </row>
    <row r="17" spans="2:21" ht="14" thickBot="1" x14ac:dyDescent="0.2">
      <c r="B17" s="47"/>
      <c r="C17" s="48"/>
      <c r="D17" s="25">
        <f>SUBTOTAL(9,D14:D16)</f>
        <v>3979</v>
      </c>
      <c r="E17" s="49"/>
      <c r="F17" s="50">
        <f>SUBTOTAL(9,F14:F16)</f>
        <v>1375</v>
      </c>
      <c r="G17" s="51"/>
      <c r="H17" s="50">
        <f>SUBTOTAL(9,H14:H16)</f>
        <v>802</v>
      </c>
      <c r="I17" s="51"/>
      <c r="J17" s="50">
        <f>SUBTOTAL(9,J14:J16)</f>
        <v>678</v>
      </c>
      <c r="K17" s="51"/>
      <c r="L17" s="50">
        <f>SUBTOTAL(9,L14:L16)</f>
        <v>417</v>
      </c>
      <c r="M17" s="51"/>
    </row>
    <row r="18" spans="2:21" ht="14" thickBot="1" x14ac:dyDescent="0.2">
      <c r="B18" s="47"/>
      <c r="C18" s="48"/>
      <c r="E18" s="49"/>
      <c r="G18" s="51"/>
      <c r="I18" s="51"/>
      <c r="K18" s="51"/>
      <c r="M18" s="51"/>
      <c r="P18" s="309" t="s">
        <v>20</v>
      </c>
      <c r="Q18" s="310"/>
      <c r="R18" s="311"/>
    </row>
    <row r="19" spans="2:21" ht="14" thickBot="1" x14ac:dyDescent="0.2">
      <c r="D19" s="271" t="s">
        <v>12</v>
      </c>
      <c r="E19" s="272"/>
      <c r="F19" s="273" t="s">
        <v>13</v>
      </c>
      <c r="G19" s="274"/>
      <c r="H19" s="275" t="s">
        <v>14</v>
      </c>
      <c r="I19" s="276"/>
      <c r="J19" s="277" t="s">
        <v>10</v>
      </c>
      <c r="K19" s="278"/>
      <c r="L19" s="266" t="s">
        <v>15</v>
      </c>
      <c r="M19" s="267"/>
      <c r="P19" s="52" t="s">
        <v>21</v>
      </c>
      <c r="Q19" s="53" t="s">
        <v>22</v>
      </c>
      <c r="R19" s="53" t="s">
        <v>23</v>
      </c>
    </row>
    <row r="20" spans="2:21" ht="13" customHeight="1" x14ac:dyDescent="0.15">
      <c r="B20" s="281" t="s">
        <v>24</v>
      </c>
      <c r="C20" s="54" t="s">
        <v>25</v>
      </c>
      <c r="D20" s="34">
        <v>52</v>
      </c>
      <c r="E20" s="35">
        <f>+D20/3980</f>
        <v>1.3065326633165829E-2</v>
      </c>
      <c r="F20" s="34">
        <v>15</v>
      </c>
      <c r="G20" s="36">
        <f>+F20/1375</f>
        <v>1.090909090909091E-2</v>
      </c>
      <c r="H20" s="37">
        <v>10</v>
      </c>
      <c r="I20" s="36">
        <f t="shared" ref="I20:I28" si="3">+H20/802</f>
        <v>1.2468827930174564E-2</v>
      </c>
      <c r="J20" s="37">
        <v>10</v>
      </c>
      <c r="K20" s="36">
        <f>+J20/678</f>
        <v>1.4749262536873156E-2</v>
      </c>
      <c r="L20" s="37">
        <v>4</v>
      </c>
      <c r="M20" s="36">
        <f t="shared" ref="M20:M28" si="4">+L20/417</f>
        <v>9.5923261390887284E-3</v>
      </c>
      <c r="O20" s="33" t="s">
        <v>25</v>
      </c>
      <c r="P20" s="55">
        <v>761</v>
      </c>
      <c r="Q20" s="56">
        <v>442</v>
      </c>
      <c r="R20" s="57">
        <v>191</v>
      </c>
    </row>
    <row r="21" spans="2:21" ht="13" customHeight="1" x14ac:dyDescent="0.15">
      <c r="B21" s="282"/>
      <c r="C21" s="58" t="s">
        <v>26</v>
      </c>
      <c r="D21" s="39">
        <v>254</v>
      </c>
      <c r="E21" s="40">
        <f t="shared" ref="E21:E28" si="5">+D21/3980</f>
        <v>6.3819095477386928E-2</v>
      </c>
      <c r="F21" s="39">
        <v>72</v>
      </c>
      <c r="G21" s="41">
        <f t="shared" ref="G21:G28" si="6">+F21/1375</f>
        <v>5.2363636363636362E-2</v>
      </c>
      <c r="H21" s="1">
        <v>35</v>
      </c>
      <c r="I21" s="41">
        <f t="shared" si="3"/>
        <v>4.3640897755610975E-2</v>
      </c>
      <c r="J21" s="1">
        <v>32</v>
      </c>
      <c r="K21" s="41">
        <f>+J21/678</f>
        <v>4.71976401179941E-2</v>
      </c>
      <c r="L21" s="1">
        <v>23</v>
      </c>
      <c r="M21" s="41">
        <f t="shared" si="4"/>
        <v>5.5155875299760189E-2</v>
      </c>
      <c r="O21" s="38" t="s">
        <v>26</v>
      </c>
      <c r="P21" s="255">
        <v>592</v>
      </c>
      <c r="Q21" s="256">
        <v>343</v>
      </c>
      <c r="R21" s="59">
        <v>187</v>
      </c>
      <c r="U21" s="60"/>
    </row>
    <row r="22" spans="2:21" x14ac:dyDescent="0.15">
      <c r="B22" s="282"/>
      <c r="C22" s="58" t="s">
        <v>27</v>
      </c>
      <c r="D22" s="39">
        <v>344</v>
      </c>
      <c r="E22" s="40">
        <f t="shared" si="5"/>
        <v>8.6432160804020094E-2</v>
      </c>
      <c r="F22" s="39">
        <v>114</v>
      </c>
      <c r="G22" s="41">
        <f t="shared" si="6"/>
        <v>8.2909090909090905E-2</v>
      </c>
      <c r="H22" s="1">
        <v>71</v>
      </c>
      <c r="I22" s="41">
        <f t="shared" si="3"/>
        <v>8.8528678304239397E-2</v>
      </c>
      <c r="J22" s="1">
        <v>60</v>
      </c>
      <c r="K22" s="41">
        <f t="shared" ref="K22:K27" si="7">+J22/678</f>
        <v>8.8495575221238937E-2</v>
      </c>
      <c r="L22" s="1">
        <v>33</v>
      </c>
      <c r="M22" s="41">
        <f t="shared" si="4"/>
        <v>7.9136690647482008E-2</v>
      </c>
      <c r="O22" s="38" t="s">
        <v>27</v>
      </c>
      <c r="P22" s="61">
        <v>656</v>
      </c>
      <c r="Q22" s="62">
        <v>394</v>
      </c>
      <c r="R22" s="59">
        <v>209</v>
      </c>
      <c r="U22" s="60"/>
    </row>
    <row r="23" spans="2:21" x14ac:dyDescent="0.15">
      <c r="B23" s="282"/>
      <c r="C23" s="58" t="s">
        <v>28</v>
      </c>
      <c r="D23" s="39">
        <v>138</v>
      </c>
      <c r="E23" s="40">
        <f t="shared" si="5"/>
        <v>3.4673366834170855E-2</v>
      </c>
      <c r="F23" s="39">
        <v>43</v>
      </c>
      <c r="G23" s="41">
        <f t="shared" si="6"/>
        <v>3.1272727272727271E-2</v>
      </c>
      <c r="H23" s="1">
        <v>20</v>
      </c>
      <c r="I23" s="41">
        <f t="shared" si="3"/>
        <v>2.4937655860349128E-2</v>
      </c>
      <c r="J23" s="1">
        <v>18</v>
      </c>
      <c r="K23" s="41">
        <f t="shared" si="7"/>
        <v>2.6548672566371681E-2</v>
      </c>
      <c r="L23" s="1">
        <v>10</v>
      </c>
      <c r="M23" s="41">
        <f t="shared" si="4"/>
        <v>2.3980815347721823E-2</v>
      </c>
      <c r="O23" s="38" t="s">
        <v>28</v>
      </c>
      <c r="P23" s="63">
        <v>781</v>
      </c>
      <c r="Q23" s="64">
        <v>471</v>
      </c>
      <c r="R23" s="59">
        <v>186</v>
      </c>
      <c r="U23" s="60"/>
    </row>
    <row r="24" spans="2:21" x14ac:dyDescent="0.15">
      <c r="B24" s="282"/>
      <c r="C24" s="58" t="s">
        <v>29</v>
      </c>
      <c r="D24" s="39">
        <v>1033</v>
      </c>
      <c r="E24" s="40">
        <f t="shared" si="5"/>
        <v>0.25954773869346731</v>
      </c>
      <c r="F24" s="39">
        <v>286</v>
      </c>
      <c r="G24" s="41">
        <f t="shared" si="6"/>
        <v>0.20799999999999999</v>
      </c>
      <c r="H24" s="1">
        <v>156</v>
      </c>
      <c r="I24" s="41">
        <f t="shared" si="3"/>
        <v>0.19451371571072318</v>
      </c>
      <c r="J24" s="1">
        <v>134</v>
      </c>
      <c r="K24" s="41">
        <f t="shared" si="7"/>
        <v>0.19764011799410031</v>
      </c>
      <c r="L24" s="1">
        <v>83</v>
      </c>
      <c r="M24" s="41">
        <f t="shared" si="4"/>
        <v>0.19904076738609114</v>
      </c>
      <c r="O24" s="38" t="s">
        <v>29</v>
      </c>
      <c r="P24" s="61">
        <v>708</v>
      </c>
      <c r="Q24" s="62">
        <v>409</v>
      </c>
      <c r="R24" s="59">
        <v>204</v>
      </c>
      <c r="U24" s="60"/>
    </row>
    <row r="25" spans="2:21" x14ac:dyDescent="0.15">
      <c r="B25" s="282"/>
      <c r="C25" s="58" t="s">
        <v>30</v>
      </c>
      <c r="D25" s="39">
        <v>522</v>
      </c>
      <c r="E25" s="40">
        <f t="shared" si="5"/>
        <v>0.13115577889447236</v>
      </c>
      <c r="F25" s="39">
        <v>191</v>
      </c>
      <c r="G25" s="41">
        <f t="shared" si="6"/>
        <v>0.1389090909090909</v>
      </c>
      <c r="H25" s="1">
        <v>124</v>
      </c>
      <c r="I25" s="41">
        <f t="shared" si="3"/>
        <v>0.15461346633416459</v>
      </c>
      <c r="J25" s="1">
        <v>107</v>
      </c>
      <c r="K25" s="41">
        <f t="shared" si="7"/>
        <v>0.15781710914454278</v>
      </c>
      <c r="L25" s="1">
        <v>69</v>
      </c>
      <c r="M25" s="41">
        <f t="shared" si="4"/>
        <v>0.16546762589928057</v>
      </c>
      <c r="O25" s="38" t="s">
        <v>30</v>
      </c>
      <c r="P25" s="61">
        <v>727</v>
      </c>
      <c r="Q25" s="62">
        <v>434</v>
      </c>
      <c r="R25" s="65">
        <v>246</v>
      </c>
      <c r="U25" s="60"/>
    </row>
    <row r="26" spans="2:21" x14ac:dyDescent="0.15">
      <c r="B26" s="282"/>
      <c r="C26" s="58" t="s">
        <v>31</v>
      </c>
      <c r="D26" s="39">
        <v>441</v>
      </c>
      <c r="E26" s="40">
        <f t="shared" si="5"/>
        <v>0.11080402010050251</v>
      </c>
      <c r="F26" s="39">
        <v>211</v>
      </c>
      <c r="G26" s="41">
        <f t="shared" si="6"/>
        <v>0.15345454545454545</v>
      </c>
      <c r="H26" s="1">
        <v>112</v>
      </c>
      <c r="I26" s="41">
        <f t="shared" si="3"/>
        <v>0.1396508728179551</v>
      </c>
      <c r="J26" s="1">
        <v>95</v>
      </c>
      <c r="K26" s="41">
        <f t="shared" si="7"/>
        <v>0.14011799410029499</v>
      </c>
      <c r="L26" s="1">
        <v>60</v>
      </c>
      <c r="M26" s="41">
        <f t="shared" si="4"/>
        <v>0.14388489208633093</v>
      </c>
      <c r="O26" s="38" t="s">
        <v>31</v>
      </c>
      <c r="P26" s="61">
        <v>672</v>
      </c>
      <c r="Q26" s="62">
        <v>390</v>
      </c>
      <c r="R26" s="59">
        <v>208</v>
      </c>
      <c r="U26" s="60"/>
    </row>
    <row r="27" spans="2:21" x14ac:dyDescent="0.15">
      <c r="B27" s="282"/>
      <c r="C27" s="58" t="s">
        <v>32</v>
      </c>
      <c r="D27" s="39">
        <v>669</v>
      </c>
      <c r="E27" s="40">
        <f t="shared" si="5"/>
        <v>0.16809045226130653</v>
      </c>
      <c r="F27" s="39">
        <v>247</v>
      </c>
      <c r="G27" s="41">
        <f t="shared" si="6"/>
        <v>0.17963636363636365</v>
      </c>
      <c r="H27" s="1">
        <v>158</v>
      </c>
      <c r="I27" s="41">
        <f t="shared" si="3"/>
        <v>0.1970074812967581</v>
      </c>
      <c r="J27" s="1">
        <v>133</v>
      </c>
      <c r="K27" s="41">
        <f t="shared" si="7"/>
        <v>0.19616519174041297</v>
      </c>
      <c r="L27" s="1">
        <v>83</v>
      </c>
      <c r="M27" s="41">
        <f t="shared" si="4"/>
        <v>0.19904076738609114</v>
      </c>
      <c r="O27" s="38" t="s">
        <v>32</v>
      </c>
      <c r="P27" s="61">
        <v>672</v>
      </c>
      <c r="Q27" s="62">
        <v>405</v>
      </c>
      <c r="R27" s="59">
        <v>213</v>
      </c>
      <c r="U27" s="60"/>
    </row>
    <row r="28" spans="2:21" ht="14" thickBot="1" x14ac:dyDescent="0.2">
      <c r="B28" s="283"/>
      <c r="C28" s="66" t="s">
        <v>33</v>
      </c>
      <c r="D28" s="43">
        <v>526</v>
      </c>
      <c r="E28" s="44">
        <f t="shared" si="5"/>
        <v>0.1321608040201005</v>
      </c>
      <c r="F28" s="43">
        <v>196</v>
      </c>
      <c r="G28" s="45">
        <f t="shared" si="6"/>
        <v>0.14254545454545456</v>
      </c>
      <c r="H28" s="46">
        <v>116</v>
      </c>
      <c r="I28" s="45">
        <f t="shared" si="3"/>
        <v>0.14463840399002495</v>
      </c>
      <c r="J28" s="46">
        <v>89</v>
      </c>
      <c r="K28" s="45">
        <f>+J28/678</f>
        <v>0.13126843657817108</v>
      </c>
      <c r="L28" s="46">
        <v>52</v>
      </c>
      <c r="M28" s="45">
        <f t="shared" si="4"/>
        <v>0.12470023980815348</v>
      </c>
      <c r="O28" s="42" t="s">
        <v>33</v>
      </c>
      <c r="P28" s="67">
        <v>680</v>
      </c>
      <c r="Q28" s="68">
        <v>366</v>
      </c>
      <c r="R28" s="257">
        <v>178</v>
      </c>
      <c r="U28" s="60"/>
    </row>
    <row r="29" spans="2:21" x14ac:dyDescent="0.15">
      <c r="D29" s="50">
        <f>SUM(D20:D28)</f>
        <v>3979</v>
      </c>
      <c r="F29" s="50">
        <f>SUM(F20:F28)</f>
        <v>1375</v>
      </c>
      <c r="H29" s="50">
        <f>SUM(H20:H28)</f>
        <v>802</v>
      </c>
      <c r="J29" s="50">
        <f>SUM(J20:J28)</f>
        <v>678</v>
      </c>
      <c r="L29" s="50">
        <f>SUBTOTAL(9,L20:L28)</f>
        <v>417</v>
      </c>
      <c r="U29" s="60"/>
    </row>
    <row r="30" spans="2:21" ht="14" thickBot="1" x14ac:dyDescent="0.2">
      <c r="U30" s="60"/>
    </row>
    <row r="31" spans="2:21" ht="14" thickBot="1" x14ac:dyDescent="0.2">
      <c r="D31" s="293" t="s">
        <v>34</v>
      </c>
      <c r="E31" s="294"/>
      <c r="F31" s="295" t="s">
        <v>13</v>
      </c>
      <c r="G31" s="296"/>
      <c r="H31" s="275" t="s">
        <v>14</v>
      </c>
      <c r="I31" s="276"/>
      <c r="J31" s="297" t="s">
        <v>35</v>
      </c>
      <c r="K31" s="278"/>
      <c r="L31" s="266" t="s">
        <v>36</v>
      </c>
      <c r="M31" s="267"/>
      <c r="O31" s="309" t="s">
        <v>37</v>
      </c>
      <c r="P31" s="310"/>
      <c r="Q31" s="311"/>
      <c r="U31" s="60"/>
    </row>
    <row r="32" spans="2:21" ht="14" thickBot="1" x14ac:dyDescent="0.2">
      <c r="B32" s="281" t="s">
        <v>38</v>
      </c>
      <c r="C32" s="54" t="s">
        <v>25</v>
      </c>
      <c r="D32" s="69">
        <v>5.4482412060301506</v>
      </c>
      <c r="E32" s="70">
        <f>+D32/417</f>
        <v>1.3065326633165829E-2</v>
      </c>
      <c r="F32" s="69">
        <v>4.5490909090909097</v>
      </c>
      <c r="G32" s="36">
        <f>+F32/417</f>
        <v>1.090909090909091E-2</v>
      </c>
      <c r="H32" s="69">
        <v>5.199501246882793</v>
      </c>
      <c r="I32" s="36">
        <f>+H32/417</f>
        <v>1.2468827930174564E-2</v>
      </c>
      <c r="J32" s="71">
        <f>+K32*$E$7</f>
        <v>6.1504424778761058</v>
      </c>
      <c r="K32" s="36">
        <f t="shared" ref="K32:K40" si="8">+K20</f>
        <v>1.4749262536873156E-2</v>
      </c>
      <c r="L32" s="34">
        <v>4</v>
      </c>
      <c r="M32" s="72">
        <f>+L32-J32</f>
        <v>-2.1504424778761058</v>
      </c>
      <c r="O32" s="73" t="s">
        <v>39</v>
      </c>
      <c r="P32" s="74" t="s">
        <v>40</v>
      </c>
      <c r="Q32" s="75" t="s">
        <v>41</v>
      </c>
      <c r="U32" s="60"/>
    </row>
    <row r="33" spans="2:21" x14ac:dyDescent="0.15">
      <c r="B33" s="282"/>
      <c r="C33" s="58" t="s">
        <v>26</v>
      </c>
      <c r="D33" s="76">
        <v>26.612562814070348</v>
      </c>
      <c r="E33" s="51">
        <f t="shared" ref="E33:E40" si="9">+D33/417</f>
        <v>6.3819095477386928E-2</v>
      </c>
      <c r="F33" s="76">
        <v>21.835636363636365</v>
      </c>
      <c r="G33" s="41">
        <f t="shared" ref="G33:G40" si="10">+F33/417</f>
        <v>5.2363636363636369E-2</v>
      </c>
      <c r="H33" s="76">
        <v>18.198254364089777</v>
      </c>
      <c r="I33" s="41">
        <f t="shared" ref="I33:I40" si="11">+H33/417</f>
        <v>4.3640897755610975E-2</v>
      </c>
      <c r="J33" s="77">
        <f>+K33*$E$7</f>
        <v>19.681415929203538</v>
      </c>
      <c r="K33" s="41">
        <f t="shared" si="8"/>
        <v>4.71976401179941E-2</v>
      </c>
      <c r="L33" s="39">
        <v>23</v>
      </c>
      <c r="M33" s="78">
        <f>+L33-J33</f>
        <v>3.3185840707964616</v>
      </c>
      <c r="O33" s="79">
        <v>20</v>
      </c>
      <c r="P33" s="79">
        <v>103</v>
      </c>
      <c r="Q33" s="80">
        <v>23</v>
      </c>
      <c r="U33" s="60"/>
    </row>
    <row r="34" spans="2:21" x14ac:dyDescent="0.15">
      <c r="B34" s="282"/>
      <c r="C34" s="58" t="s">
        <v>27</v>
      </c>
      <c r="D34" s="76">
        <v>36.042211055276383</v>
      </c>
      <c r="E34" s="51">
        <f t="shared" si="9"/>
        <v>8.6432160804020108E-2</v>
      </c>
      <c r="F34" s="76">
        <v>34.573090909090908</v>
      </c>
      <c r="G34" s="41">
        <f t="shared" si="10"/>
        <v>8.2909090909090905E-2</v>
      </c>
      <c r="H34" s="76">
        <v>36.916458852867827</v>
      </c>
      <c r="I34" s="41">
        <f t="shared" si="11"/>
        <v>8.8528678304239397E-2</v>
      </c>
      <c r="J34" s="77">
        <f t="shared" ref="J34:J39" si="12">+K34*$E$7</f>
        <v>36.902654867256636</v>
      </c>
      <c r="K34" s="41">
        <f t="shared" si="8"/>
        <v>8.8495575221238937E-2</v>
      </c>
      <c r="L34" s="39">
        <v>33</v>
      </c>
      <c r="M34" s="78">
        <f t="shared" ref="M34:M38" si="13">+L34-J34</f>
        <v>-3.9026548672566364</v>
      </c>
      <c r="O34" s="79">
        <v>26</v>
      </c>
      <c r="P34" s="79">
        <v>115</v>
      </c>
      <c r="Q34" s="80">
        <v>57</v>
      </c>
      <c r="U34" s="60"/>
    </row>
    <row r="35" spans="2:21" x14ac:dyDescent="0.15">
      <c r="B35" s="282"/>
      <c r="C35" s="58" t="s">
        <v>28</v>
      </c>
      <c r="D35" s="76">
        <v>14.458793969849246</v>
      </c>
      <c r="E35" s="51">
        <f t="shared" si="9"/>
        <v>3.4673366834170855E-2</v>
      </c>
      <c r="F35" s="76">
        <v>13.040727272727272</v>
      </c>
      <c r="G35" s="41">
        <f t="shared" si="10"/>
        <v>3.1272727272727271E-2</v>
      </c>
      <c r="H35" s="76">
        <v>10.399002493765586</v>
      </c>
      <c r="I35" s="41">
        <f t="shared" si="11"/>
        <v>2.4937655860349128E-2</v>
      </c>
      <c r="J35" s="77">
        <f t="shared" si="12"/>
        <v>11.070796460176991</v>
      </c>
      <c r="K35" s="41">
        <f t="shared" si="8"/>
        <v>2.6548672566371681E-2</v>
      </c>
      <c r="L35" s="39">
        <v>10</v>
      </c>
      <c r="M35" s="78">
        <f t="shared" si="13"/>
        <v>-1.0707964601769913</v>
      </c>
      <c r="O35" s="79">
        <v>31</v>
      </c>
      <c r="P35" s="79">
        <v>144</v>
      </c>
      <c r="Q35" s="80">
        <v>61</v>
      </c>
      <c r="U35" s="60"/>
    </row>
    <row r="36" spans="2:21" x14ac:dyDescent="0.15">
      <c r="B36" s="282"/>
      <c r="C36" s="58" t="s">
        <v>29</v>
      </c>
      <c r="D36" s="76">
        <v>108.23140703517586</v>
      </c>
      <c r="E36" s="51">
        <f t="shared" si="9"/>
        <v>0.25954773869346731</v>
      </c>
      <c r="F36" s="76">
        <v>86.73599999999999</v>
      </c>
      <c r="G36" s="41">
        <f t="shared" si="10"/>
        <v>0.20799999999999996</v>
      </c>
      <c r="H36" s="76">
        <v>81.112219451371558</v>
      </c>
      <c r="I36" s="41">
        <f t="shared" si="11"/>
        <v>0.19451371571072315</v>
      </c>
      <c r="J36" s="77">
        <f t="shared" si="12"/>
        <v>82.415929203539832</v>
      </c>
      <c r="K36" s="41">
        <f t="shared" si="8"/>
        <v>0.19764011799410031</v>
      </c>
      <c r="L36" s="39">
        <v>83</v>
      </c>
      <c r="M36" s="78">
        <f t="shared" si="13"/>
        <v>0.58407079646016768</v>
      </c>
      <c r="O36" s="79">
        <v>39</v>
      </c>
      <c r="P36" s="79">
        <v>159</v>
      </c>
      <c r="Q36" s="80">
        <v>66</v>
      </c>
      <c r="U36" s="60"/>
    </row>
    <row r="37" spans="2:21" x14ac:dyDescent="0.15">
      <c r="B37" s="282"/>
      <c r="C37" s="58" t="s">
        <v>30</v>
      </c>
      <c r="D37" s="76">
        <v>54.691959798994972</v>
      </c>
      <c r="E37" s="51">
        <f t="shared" si="9"/>
        <v>0.13115577889447236</v>
      </c>
      <c r="F37" s="76">
        <v>57.925090909090905</v>
      </c>
      <c r="G37" s="41">
        <f t="shared" si="10"/>
        <v>0.1389090909090909</v>
      </c>
      <c r="H37" s="76">
        <v>64.473815461346632</v>
      </c>
      <c r="I37" s="41">
        <f t="shared" si="11"/>
        <v>0.15461346633416459</v>
      </c>
      <c r="J37" s="77">
        <f t="shared" si="12"/>
        <v>65.809734513274336</v>
      </c>
      <c r="K37" s="41">
        <f t="shared" si="8"/>
        <v>0.15781710914454278</v>
      </c>
      <c r="L37" s="39">
        <v>69</v>
      </c>
      <c r="M37" s="78">
        <f t="shared" si="13"/>
        <v>3.1902654867256643</v>
      </c>
      <c r="O37" s="79">
        <v>45</v>
      </c>
      <c r="P37" s="79">
        <v>161</v>
      </c>
      <c r="Q37" s="80">
        <v>71</v>
      </c>
      <c r="U37" s="60"/>
    </row>
    <row r="38" spans="2:21" x14ac:dyDescent="0.15">
      <c r="B38" s="282"/>
      <c r="C38" s="58" t="s">
        <v>31</v>
      </c>
      <c r="D38" s="76">
        <v>46.310050251256285</v>
      </c>
      <c r="E38" s="51">
        <f t="shared" si="9"/>
        <v>0.11105527638190955</v>
      </c>
      <c r="F38" s="76">
        <v>63.990545454545455</v>
      </c>
      <c r="G38" s="41">
        <f t="shared" si="10"/>
        <v>0.15345454545454545</v>
      </c>
      <c r="H38" s="76">
        <v>58.234413965087278</v>
      </c>
      <c r="I38" s="41">
        <f t="shared" si="11"/>
        <v>0.1396508728179551</v>
      </c>
      <c r="J38" s="77">
        <f t="shared" si="12"/>
        <v>58.429203539823014</v>
      </c>
      <c r="K38" s="41">
        <f t="shared" si="8"/>
        <v>0.14011799410029499</v>
      </c>
      <c r="L38" s="39">
        <v>60</v>
      </c>
      <c r="M38" s="78">
        <f t="shared" si="13"/>
        <v>1.5707964601769859</v>
      </c>
      <c r="O38" s="79">
        <v>46</v>
      </c>
      <c r="P38" s="79">
        <v>173</v>
      </c>
      <c r="Q38" s="80">
        <v>74</v>
      </c>
      <c r="U38" s="60"/>
    </row>
    <row r="39" spans="2:21" x14ac:dyDescent="0.15">
      <c r="B39" s="282"/>
      <c r="C39" s="58" t="s">
        <v>32</v>
      </c>
      <c r="D39" s="76">
        <v>70.093718592964819</v>
      </c>
      <c r="E39" s="51">
        <f t="shared" si="9"/>
        <v>0.16809045226130653</v>
      </c>
      <c r="F39" s="76">
        <v>74.908363636363646</v>
      </c>
      <c r="G39" s="41">
        <f t="shared" si="10"/>
        <v>0.17963636363636365</v>
      </c>
      <c r="H39" s="76">
        <v>82.152119700748131</v>
      </c>
      <c r="I39" s="41">
        <f t="shared" si="11"/>
        <v>0.1970074812967581</v>
      </c>
      <c r="J39" s="77">
        <f t="shared" si="12"/>
        <v>81.80088495575221</v>
      </c>
      <c r="K39" s="41">
        <f t="shared" si="8"/>
        <v>0.19616519174041297</v>
      </c>
      <c r="L39" s="39">
        <v>83</v>
      </c>
      <c r="M39" s="78">
        <f>+L39-J39</f>
        <v>1.1991150442477903</v>
      </c>
      <c r="O39" s="79">
        <v>49</v>
      </c>
      <c r="P39" s="79">
        <v>179</v>
      </c>
      <c r="Q39" s="80">
        <v>75</v>
      </c>
    </row>
    <row r="40" spans="2:21" ht="14" thickBot="1" x14ac:dyDescent="0.2">
      <c r="B40" s="283"/>
      <c r="C40" s="66" t="s">
        <v>33</v>
      </c>
      <c r="D40" s="81">
        <v>55.111055276381904</v>
      </c>
      <c r="E40" s="82">
        <f t="shared" si="9"/>
        <v>0.1321608040201005</v>
      </c>
      <c r="F40" s="81">
        <v>59.441454545454548</v>
      </c>
      <c r="G40" s="45">
        <f t="shared" si="10"/>
        <v>0.14254545454545456</v>
      </c>
      <c r="H40" s="81">
        <v>60.314214463840401</v>
      </c>
      <c r="I40" s="45">
        <f t="shared" si="11"/>
        <v>0.14463840399002495</v>
      </c>
      <c r="J40" s="83">
        <f>+K40*E7</f>
        <v>54.738938053097343</v>
      </c>
      <c r="K40" s="45">
        <f t="shared" si="8"/>
        <v>0.13126843657817108</v>
      </c>
      <c r="L40" s="43">
        <v>52</v>
      </c>
      <c r="M40" s="84">
        <f>+L40-J40</f>
        <v>-2.7389380530973426</v>
      </c>
      <c r="O40" s="85">
        <v>52</v>
      </c>
      <c r="P40" s="85">
        <v>187</v>
      </c>
      <c r="Q40" s="86">
        <v>80</v>
      </c>
    </row>
    <row r="41" spans="2:21" x14ac:dyDescent="0.15">
      <c r="D41" s="87">
        <f>SUBTOTAL(9,D32:D40)</f>
        <v>416.99999999999989</v>
      </c>
      <c r="E41" s="51"/>
      <c r="F41" s="87">
        <f>SUBTOTAL(9,F32:F40)</f>
        <v>417</v>
      </c>
      <c r="G41" s="51"/>
      <c r="H41" s="87">
        <f>SUBTOTAL(9,H32:H40)</f>
        <v>417.00000000000006</v>
      </c>
      <c r="I41" s="51"/>
      <c r="J41" s="88">
        <f>SUBTOTAL(9,J32:J40)</f>
        <v>417</v>
      </c>
      <c r="L41" s="50">
        <f>SUBTOTAL(9,L32:L40)</f>
        <v>417</v>
      </c>
    </row>
    <row r="43" spans="2:21" ht="14" thickBot="1" x14ac:dyDescent="0.2"/>
    <row r="44" spans="2:21" ht="14" thickBot="1" x14ac:dyDescent="0.2">
      <c r="F44" s="284" t="s">
        <v>42</v>
      </c>
      <c r="G44" s="285"/>
      <c r="H44" s="285"/>
      <c r="I44" s="285"/>
      <c r="J44" s="286"/>
      <c r="K44" s="287" t="s">
        <v>43</v>
      </c>
      <c r="L44" s="288"/>
      <c r="M44" s="288"/>
      <c r="N44" s="288"/>
      <c r="O44" s="289" t="s">
        <v>44</v>
      </c>
      <c r="P44" s="290"/>
      <c r="Q44" s="291" t="s">
        <v>45</v>
      </c>
      <c r="R44" s="292"/>
    </row>
    <row r="45" spans="2:21" ht="40" customHeight="1" thickBot="1" x14ac:dyDescent="0.2">
      <c r="C45" s="301" t="s">
        <v>46</v>
      </c>
      <c r="D45" s="302"/>
      <c r="E45" s="303"/>
      <c r="F45" s="304" t="s">
        <v>47</v>
      </c>
      <c r="G45" s="305"/>
      <c r="H45" s="305"/>
      <c r="I45" s="305"/>
      <c r="J45" s="306"/>
      <c r="K45" s="307" t="s">
        <v>48</v>
      </c>
      <c r="L45" s="308"/>
      <c r="M45" s="308"/>
      <c r="N45" s="308"/>
      <c r="O45" s="89" t="s">
        <v>49</v>
      </c>
      <c r="P45" s="89" t="s">
        <v>11</v>
      </c>
      <c r="Q45" s="90" t="s">
        <v>50</v>
      </c>
      <c r="R45" s="90" t="s">
        <v>51</v>
      </c>
    </row>
    <row r="46" spans="2:21" ht="14" thickBot="1" x14ac:dyDescent="0.2">
      <c r="B46" s="27"/>
      <c r="C46" s="91" t="s">
        <v>52</v>
      </c>
      <c r="D46" s="92" t="s">
        <v>53</v>
      </c>
      <c r="E46" s="93" t="s">
        <v>54</v>
      </c>
      <c r="F46" s="91" t="s">
        <v>55</v>
      </c>
      <c r="G46" s="92" t="s">
        <v>35</v>
      </c>
      <c r="H46" s="92" t="s">
        <v>17</v>
      </c>
      <c r="I46" s="92" t="s">
        <v>11</v>
      </c>
      <c r="J46" s="93" t="s">
        <v>56</v>
      </c>
      <c r="K46" s="91" t="s">
        <v>55</v>
      </c>
      <c r="L46" s="92" t="s">
        <v>57</v>
      </c>
      <c r="M46" s="92" t="s">
        <v>58</v>
      </c>
      <c r="N46" s="92" t="s">
        <v>56</v>
      </c>
      <c r="O46" s="94" t="s">
        <v>55</v>
      </c>
      <c r="P46" s="94" t="s">
        <v>4444</v>
      </c>
      <c r="Q46" s="94" t="s">
        <v>57</v>
      </c>
      <c r="R46" s="94" t="s">
        <v>4439</v>
      </c>
    </row>
    <row r="47" spans="2:21" x14ac:dyDescent="0.15">
      <c r="C47" s="95" t="s">
        <v>59</v>
      </c>
      <c r="D47" s="37" t="s">
        <v>60</v>
      </c>
      <c r="E47" s="96" t="s">
        <v>61</v>
      </c>
      <c r="F47" s="34" t="s">
        <v>62</v>
      </c>
      <c r="G47" s="37"/>
      <c r="H47" s="37"/>
      <c r="I47" s="37"/>
      <c r="J47" s="96"/>
      <c r="K47" s="34"/>
      <c r="L47" s="37"/>
      <c r="M47" s="37"/>
      <c r="N47" s="37"/>
      <c r="O47" s="34"/>
      <c r="P47" s="37"/>
      <c r="Q47" s="34"/>
      <c r="R47" s="96"/>
    </row>
    <row r="48" spans="2:21" x14ac:dyDescent="0.15">
      <c r="C48" s="97" t="s">
        <v>63</v>
      </c>
      <c r="D48" s="1" t="s">
        <v>64</v>
      </c>
      <c r="E48" s="80" t="s">
        <v>61</v>
      </c>
      <c r="F48" s="39" t="s">
        <v>62</v>
      </c>
      <c r="J48" s="80"/>
      <c r="K48" s="39"/>
      <c r="O48" s="39"/>
      <c r="Q48" s="39"/>
      <c r="R48" s="80"/>
    </row>
    <row r="49" spans="3:18" x14ac:dyDescent="0.15">
      <c r="C49" s="97" t="s">
        <v>65</v>
      </c>
      <c r="D49" s="1" t="s">
        <v>66</v>
      </c>
      <c r="E49" s="80" t="s">
        <v>61</v>
      </c>
      <c r="F49" s="39" t="s">
        <v>62</v>
      </c>
      <c r="J49" s="80"/>
      <c r="K49" s="39"/>
      <c r="O49" s="39"/>
      <c r="Q49" s="39"/>
      <c r="R49" s="80"/>
    </row>
    <row r="50" spans="3:18" x14ac:dyDescent="0.15">
      <c r="C50" s="97" t="s">
        <v>67</v>
      </c>
      <c r="D50" s="1" t="s">
        <v>68</v>
      </c>
      <c r="E50" s="80" t="s">
        <v>61</v>
      </c>
      <c r="F50" s="39" t="s">
        <v>69</v>
      </c>
      <c r="G50" s="1">
        <v>10.58</v>
      </c>
      <c r="H50" s="1">
        <v>1.42</v>
      </c>
      <c r="I50" s="1">
        <v>12</v>
      </c>
      <c r="J50" s="80">
        <v>1065</v>
      </c>
      <c r="K50" s="39" t="s">
        <v>62</v>
      </c>
      <c r="O50" s="39"/>
      <c r="Q50" s="39"/>
      <c r="R50" s="80"/>
    </row>
    <row r="51" spans="3:18" x14ac:dyDescent="0.15">
      <c r="C51" s="97" t="s">
        <v>70</v>
      </c>
      <c r="D51" s="1" t="s">
        <v>68</v>
      </c>
      <c r="E51" s="80" t="s">
        <v>61</v>
      </c>
      <c r="F51" s="39" t="s">
        <v>62</v>
      </c>
      <c r="J51" s="80"/>
      <c r="K51" s="39"/>
      <c r="O51" s="39"/>
      <c r="Q51" s="39"/>
      <c r="R51" s="80"/>
    </row>
    <row r="52" spans="3:18" x14ac:dyDescent="0.15">
      <c r="C52" s="97" t="s">
        <v>71</v>
      </c>
      <c r="D52" s="1" t="s">
        <v>72</v>
      </c>
      <c r="E52" s="80" t="s">
        <v>61</v>
      </c>
      <c r="F52" s="39" t="s">
        <v>69</v>
      </c>
      <c r="G52" s="98">
        <v>11.26</v>
      </c>
      <c r="H52" s="98">
        <v>1.89</v>
      </c>
      <c r="I52" s="98">
        <v>13.15</v>
      </c>
      <c r="J52" s="99">
        <v>685</v>
      </c>
      <c r="K52" s="39" t="s">
        <v>69</v>
      </c>
      <c r="L52" s="1">
        <v>16.170000000000002</v>
      </c>
      <c r="M52" s="1">
        <v>29.32</v>
      </c>
      <c r="N52" s="100">
        <v>548</v>
      </c>
      <c r="O52" s="39" t="str">
        <f>+VLOOKUP(C52,'[1]Notas 3º - TL'!$A$1:$B$678,2,"FALSO")</f>
        <v>SI</v>
      </c>
      <c r="Q52" s="39"/>
      <c r="R52" s="80"/>
    </row>
    <row r="53" spans="3:18" x14ac:dyDescent="0.15">
      <c r="C53" s="97" t="s">
        <v>73</v>
      </c>
      <c r="D53" s="1" t="s">
        <v>66</v>
      </c>
      <c r="E53" s="80" t="s">
        <v>61</v>
      </c>
      <c r="F53" s="39" t="s">
        <v>69</v>
      </c>
      <c r="G53" s="98">
        <v>12.93</v>
      </c>
      <c r="H53" s="98">
        <v>1.89</v>
      </c>
      <c r="I53" s="98">
        <v>14.82</v>
      </c>
      <c r="J53" s="99">
        <v>256</v>
      </c>
      <c r="K53" s="39" t="s">
        <v>69</v>
      </c>
      <c r="L53" s="1">
        <v>15.12</v>
      </c>
      <c r="M53" s="1">
        <v>29.939999999999998</v>
      </c>
      <c r="N53" s="100">
        <v>455</v>
      </c>
      <c r="O53" s="39" t="s">
        <v>69</v>
      </c>
      <c r="P53" s="258">
        <v>20.190000000000001</v>
      </c>
      <c r="Q53" s="39">
        <f>+P53+M53</f>
        <v>50.129999999999995</v>
      </c>
      <c r="R53" s="99">
        <v>387</v>
      </c>
    </row>
    <row r="54" spans="3:18" ht="13" customHeight="1" x14ac:dyDescent="0.15">
      <c r="C54" s="97" t="s">
        <v>74</v>
      </c>
      <c r="D54" s="1" t="s">
        <v>68</v>
      </c>
      <c r="E54" s="80" t="s">
        <v>61</v>
      </c>
      <c r="F54" s="39" t="s">
        <v>62</v>
      </c>
      <c r="J54" s="80"/>
      <c r="K54" s="39"/>
      <c r="N54" s="100"/>
      <c r="O54" s="39"/>
      <c r="Q54" s="39"/>
      <c r="R54" s="99"/>
    </row>
    <row r="55" spans="3:18" x14ac:dyDescent="0.15">
      <c r="C55" s="97" t="s">
        <v>75</v>
      </c>
      <c r="D55" s="1" t="s">
        <v>64</v>
      </c>
      <c r="E55" s="80" t="s">
        <v>61</v>
      </c>
      <c r="F55" s="39" t="s">
        <v>69</v>
      </c>
      <c r="G55" s="98">
        <v>13.48</v>
      </c>
      <c r="H55" s="98">
        <v>2.68</v>
      </c>
      <c r="I55" s="98">
        <v>16.16</v>
      </c>
      <c r="J55" s="99">
        <v>88</v>
      </c>
      <c r="K55" s="39" t="s">
        <v>69</v>
      </c>
      <c r="L55" s="1">
        <v>16.61</v>
      </c>
      <c r="M55" s="1">
        <v>32.769999999999996</v>
      </c>
      <c r="N55" s="100">
        <v>137</v>
      </c>
      <c r="O55" s="39" t="s">
        <v>69</v>
      </c>
      <c r="P55" s="1">
        <v>20.28</v>
      </c>
      <c r="Q55" s="39">
        <f>+P55+M55</f>
        <v>53.05</v>
      </c>
      <c r="R55" s="99">
        <v>269</v>
      </c>
    </row>
    <row r="56" spans="3:18" ht="13" customHeight="1" x14ac:dyDescent="0.15">
      <c r="C56" s="97" t="s">
        <v>76</v>
      </c>
      <c r="D56" s="1" t="s">
        <v>68</v>
      </c>
      <c r="E56" s="80" t="s">
        <v>61</v>
      </c>
      <c r="F56" s="39" t="s">
        <v>69</v>
      </c>
      <c r="G56" s="1">
        <v>11.48</v>
      </c>
      <c r="H56" s="1">
        <v>1.73</v>
      </c>
      <c r="I56" s="1">
        <v>13.21</v>
      </c>
      <c r="J56" s="80">
        <v>665</v>
      </c>
      <c r="K56" s="39" t="s">
        <v>62</v>
      </c>
      <c r="N56" s="100"/>
      <c r="O56" s="39"/>
      <c r="Q56" s="39"/>
      <c r="R56" s="80"/>
    </row>
    <row r="57" spans="3:18" ht="13" customHeight="1" x14ac:dyDescent="0.15">
      <c r="C57" s="97" t="s">
        <v>77</v>
      </c>
      <c r="D57" s="1" t="s">
        <v>60</v>
      </c>
      <c r="E57" s="80" t="s">
        <v>61</v>
      </c>
      <c r="F57" s="39" t="s">
        <v>62</v>
      </c>
      <c r="J57" s="80"/>
      <c r="K57" s="39"/>
      <c r="N57" s="100"/>
      <c r="O57" s="39"/>
      <c r="Q57" s="39"/>
      <c r="R57" s="80"/>
    </row>
    <row r="58" spans="3:18" ht="13" customHeight="1" x14ac:dyDescent="0.15">
      <c r="C58" s="97" t="s">
        <v>78</v>
      </c>
      <c r="D58" s="1" t="s">
        <v>79</v>
      </c>
      <c r="E58" s="80" t="s">
        <v>61</v>
      </c>
      <c r="F58" s="39" t="s">
        <v>69</v>
      </c>
      <c r="G58" s="98">
        <v>10.81</v>
      </c>
      <c r="H58" s="98">
        <v>0.31</v>
      </c>
      <c r="I58" s="98">
        <v>11.120000000000001</v>
      </c>
      <c r="J58" s="99">
        <v>1276</v>
      </c>
      <c r="K58" s="39" t="s">
        <v>69</v>
      </c>
      <c r="L58" s="1">
        <v>17.05</v>
      </c>
      <c r="M58" s="1">
        <v>28.17</v>
      </c>
      <c r="N58" s="100">
        <v>686</v>
      </c>
      <c r="O58" s="39" t="s">
        <v>62</v>
      </c>
      <c r="Q58" s="39"/>
      <c r="R58" s="80"/>
    </row>
    <row r="59" spans="3:18" ht="13" customHeight="1" x14ac:dyDescent="0.15">
      <c r="C59" s="97" t="s">
        <v>80</v>
      </c>
      <c r="D59" s="1" t="s">
        <v>79</v>
      </c>
      <c r="E59" s="80" t="s">
        <v>61</v>
      </c>
      <c r="F59" s="39" t="s">
        <v>69</v>
      </c>
      <c r="G59" s="98">
        <v>11.11</v>
      </c>
      <c r="H59" s="98">
        <v>0.78</v>
      </c>
      <c r="I59" s="98">
        <v>11.889999999999999</v>
      </c>
      <c r="J59" s="99">
        <v>1093</v>
      </c>
      <c r="K59" s="39" t="s">
        <v>69</v>
      </c>
      <c r="L59" s="1">
        <v>17.39</v>
      </c>
      <c r="M59" s="1">
        <v>29.28</v>
      </c>
      <c r="N59" s="100">
        <v>553</v>
      </c>
      <c r="O59" s="39" t="s">
        <v>62</v>
      </c>
      <c r="Q59" s="39"/>
      <c r="R59" s="80"/>
    </row>
    <row r="60" spans="3:18" ht="13" customHeight="1" x14ac:dyDescent="0.15">
      <c r="C60" s="97" t="s">
        <v>81</v>
      </c>
      <c r="D60" s="1" t="s">
        <v>82</v>
      </c>
      <c r="E60" s="80" t="s">
        <v>61</v>
      </c>
      <c r="F60" s="39" t="s">
        <v>62</v>
      </c>
      <c r="J60" s="80"/>
      <c r="K60" s="39"/>
      <c r="N60" s="100"/>
      <c r="O60" s="39"/>
      <c r="Q60" s="39"/>
      <c r="R60" s="80"/>
    </row>
    <row r="61" spans="3:18" x14ac:dyDescent="0.15">
      <c r="C61" s="97" t="s">
        <v>83</v>
      </c>
      <c r="D61" s="1" t="s">
        <v>68</v>
      </c>
      <c r="E61" s="80" t="s">
        <v>61</v>
      </c>
      <c r="F61" s="39" t="s">
        <v>69</v>
      </c>
      <c r="G61" s="98">
        <v>12.25</v>
      </c>
      <c r="H61" s="98">
        <v>1.57</v>
      </c>
      <c r="I61" s="98">
        <v>13.82</v>
      </c>
      <c r="J61" s="99">
        <v>489</v>
      </c>
      <c r="K61" s="39" t="s">
        <v>69</v>
      </c>
      <c r="L61" s="1">
        <v>15.36</v>
      </c>
      <c r="M61" s="1">
        <v>29.18</v>
      </c>
      <c r="N61" s="100">
        <v>567</v>
      </c>
      <c r="O61" s="39" t="s">
        <v>69</v>
      </c>
      <c r="P61" s="1">
        <v>20.420000000000002</v>
      </c>
      <c r="Q61" s="39">
        <f>+P61+M61</f>
        <v>49.6</v>
      </c>
      <c r="R61" s="99">
        <v>400</v>
      </c>
    </row>
    <row r="62" spans="3:18" ht="13" customHeight="1" x14ac:dyDescent="0.15">
      <c r="C62" s="97" t="s">
        <v>84</v>
      </c>
      <c r="D62" s="1" t="s">
        <v>85</v>
      </c>
      <c r="E62" s="80" t="s">
        <v>61</v>
      </c>
      <c r="F62" s="39" t="s">
        <v>69</v>
      </c>
      <c r="G62" s="1">
        <v>13.4</v>
      </c>
      <c r="H62" s="1">
        <v>1.42</v>
      </c>
      <c r="I62" s="1">
        <v>14.82</v>
      </c>
      <c r="J62" s="80">
        <v>255</v>
      </c>
      <c r="K62" s="39" t="s">
        <v>62</v>
      </c>
      <c r="N62" s="100"/>
      <c r="O62" s="39"/>
      <c r="Q62" s="39"/>
      <c r="R62" s="80"/>
    </row>
    <row r="63" spans="3:18" ht="13" customHeight="1" x14ac:dyDescent="0.15">
      <c r="C63" s="97" t="s">
        <v>86</v>
      </c>
      <c r="D63" s="1" t="s">
        <v>79</v>
      </c>
      <c r="E63" s="80" t="s">
        <v>61</v>
      </c>
      <c r="F63" s="39" t="s">
        <v>62</v>
      </c>
      <c r="J63" s="80"/>
      <c r="K63" s="39"/>
      <c r="N63" s="100"/>
      <c r="O63" s="39"/>
      <c r="Q63" s="39"/>
      <c r="R63" s="80"/>
    </row>
    <row r="64" spans="3:18" ht="13" customHeight="1" x14ac:dyDescent="0.15">
      <c r="C64" s="97" t="s">
        <v>87</v>
      </c>
      <c r="D64" s="1" t="s">
        <v>68</v>
      </c>
      <c r="E64" s="80" t="s">
        <v>88</v>
      </c>
      <c r="F64" s="39" t="s">
        <v>62</v>
      </c>
      <c r="J64" s="80"/>
      <c r="K64" s="39"/>
      <c r="N64" s="100"/>
      <c r="O64" s="39"/>
      <c r="Q64" s="39"/>
      <c r="R64" s="80"/>
    </row>
    <row r="65" spans="3:18" ht="13" customHeight="1" x14ac:dyDescent="0.15">
      <c r="C65" s="97" t="s">
        <v>89</v>
      </c>
      <c r="D65" s="1" t="s">
        <v>85</v>
      </c>
      <c r="E65" s="80" t="s">
        <v>61</v>
      </c>
      <c r="F65" s="39" t="s">
        <v>62</v>
      </c>
      <c r="J65" s="80"/>
      <c r="K65" s="39"/>
      <c r="N65" s="100"/>
      <c r="O65" s="39"/>
      <c r="Q65" s="39"/>
      <c r="R65" s="80"/>
    </row>
    <row r="66" spans="3:18" ht="13" customHeight="1" x14ac:dyDescent="0.15">
      <c r="C66" s="97" t="s">
        <v>90</v>
      </c>
      <c r="D66" s="1" t="s">
        <v>60</v>
      </c>
      <c r="E66" s="80" t="s">
        <v>61</v>
      </c>
      <c r="F66" s="39" t="s">
        <v>62</v>
      </c>
      <c r="J66" s="80"/>
      <c r="K66" s="39"/>
      <c r="N66" s="100"/>
      <c r="O66" s="39"/>
      <c r="Q66" s="39"/>
      <c r="R66" s="80"/>
    </row>
    <row r="67" spans="3:18" ht="13" customHeight="1" x14ac:dyDescent="0.15">
      <c r="C67" s="97" t="s">
        <v>91</v>
      </c>
      <c r="D67" s="1" t="s">
        <v>72</v>
      </c>
      <c r="E67" s="80" t="s">
        <v>61</v>
      </c>
      <c r="F67" s="39" t="s">
        <v>62</v>
      </c>
      <c r="J67" s="80"/>
      <c r="K67" s="39"/>
      <c r="N67" s="100"/>
      <c r="O67" s="39"/>
      <c r="Q67" s="39"/>
      <c r="R67" s="80"/>
    </row>
    <row r="68" spans="3:18" ht="13" customHeight="1" x14ac:dyDescent="0.15">
      <c r="C68" s="97" t="s">
        <v>92</v>
      </c>
      <c r="D68" s="1" t="s">
        <v>64</v>
      </c>
      <c r="E68" s="80" t="s">
        <v>61</v>
      </c>
      <c r="F68" s="39" t="s">
        <v>62</v>
      </c>
      <c r="J68" s="80"/>
      <c r="K68" s="39"/>
      <c r="N68" s="100"/>
      <c r="O68" s="39"/>
      <c r="Q68" s="39"/>
      <c r="R68" s="80"/>
    </row>
    <row r="69" spans="3:18" x14ac:dyDescent="0.15">
      <c r="C69" s="97" t="s">
        <v>93</v>
      </c>
      <c r="D69" s="1" t="s">
        <v>66</v>
      </c>
      <c r="E69" s="80" t="s">
        <v>61</v>
      </c>
      <c r="F69" s="39" t="s">
        <v>69</v>
      </c>
      <c r="G69" s="98">
        <v>15.27</v>
      </c>
      <c r="H69" s="98">
        <v>2.52</v>
      </c>
      <c r="I69" s="98">
        <v>17.79</v>
      </c>
      <c r="J69" s="99">
        <v>14</v>
      </c>
      <c r="K69" s="39" t="s">
        <v>69</v>
      </c>
      <c r="L69" s="1">
        <v>18.75</v>
      </c>
      <c r="M69" s="1">
        <v>36.54</v>
      </c>
      <c r="N69" s="100">
        <v>9</v>
      </c>
      <c r="O69" s="39" t="s">
        <v>69</v>
      </c>
      <c r="P69" s="1">
        <v>24.75</v>
      </c>
      <c r="Q69" s="39">
        <f>+P69+M69</f>
        <v>61.29</v>
      </c>
      <c r="R69" s="99">
        <v>27</v>
      </c>
    </row>
    <row r="70" spans="3:18" ht="13" customHeight="1" x14ac:dyDescent="0.15">
      <c r="C70" s="97" t="s">
        <v>94</v>
      </c>
      <c r="D70" s="1" t="s">
        <v>64</v>
      </c>
      <c r="E70" s="80" t="s">
        <v>61</v>
      </c>
      <c r="F70" s="39" t="s">
        <v>69</v>
      </c>
      <c r="G70" s="1">
        <v>11.48</v>
      </c>
      <c r="H70" s="1">
        <v>0.47</v>
      </c>
      <c r="I70" s="1">
        <v>11.950000000000001</v>
      </c>
      <c r="J70" s="80">
        <v>1075</v>
      </c>
      <c r="K70" s="39" t="s">
        <v>62</v>
      </c>
      <c r="N70" s="100"/>
      <c r="O70" s="39"/>
      <c r="Q70" s="39"/>
      <c r="R70" s="80"/>
    </row>
    <row r="71" spans="3:18" ht="13" customHeight="1" x14ac:dyDescent="0.15">
      <c r="C71" s="97" t="s">
        <v>95</v>
      </c>
      <c r="D71" s="1" t="s">
        <v>64</v>
      </c>
      <c r="E71" s="80" t="s">
        <v>61</v>
      </c>
      <c r="F71" s="39" t="s">
        <v>62</v>
      </c>
      <c r="J71" s="80"/>
      <c r="K71" s="39"/>
      <c r="N71" s="100"/>
      <c r="O71" s="39"/>
      <c r="Q71" s="39"/>
      <c r="R71" s="80"/>
    </row>
    <row r="72" spans="3:18" ht="13" customHeight="1" x14ac:dyDescent="0.15">
      <c r="C72" s="97" t="s">
        <v>96</v>
      </c>
      <c r="D72" s="1" t="s">
        <v>85</v>
      </c>
      <c r="E72" s="80" t="s">
        <v>61</v>
      </c>
      <c r="F72" s="39" t="s">
        <v>62</v>
      </c>
      <c r="J72" s="80"/>
      <c r="K72" s="39"/>
      <c r="N72" s="100"/>
      <c r="O72" s="39"/>
      <c r="Q72" s="39"/>
      <c r="R72" s="80"/>
    </row>
    <row r="73" spans="3:18" ht="13" customHeight="1" x14ac:dyDescent="0.15">
      <c r="C73" s="97" t="s">
        <v>97</v>
      </c>
      <c r="D73" s="1" t="s">
        <v>60</v>
      </c>
      <c r="E73" s="80" t="s">
        <v>61</v>
      </c>
      <c r="F73" s="39" t="s">
        <v>69</v>
      </c>
      <c r="G73" s="1">
        <v>12.71</v>
      </c>
      <c r="H73" s="1">
        <v>2.0499999999999998</v>
      </c>
      <c r="I73" s="1">
        <v>14.760000000000002</v>
      </c>
      <c r="J73" s="80">
        <v>261</v>
      </c>
      <c r="K73" s="39" t="s">
        <v>62</v>
      </c>
      <c r="N73" s="100"/>
      <c r="O73" s="39"/>
      <c r="Q73" s="39"/>
      <c r="R73" s="80"/>
    </row>
    <row r="74" spans="3:18" ht="13" customHeight="1" x14ac:dyDescent="0.15">
      <c r="C74" s="97" t="s">
        <v>98</v>
      </c>
      <c r="D74" s="1" t="s">
        <v>66</v>
      </c>
      <c r="E74" s="80" t="s">
        <v>61</v>
      </c>
      <c r="F74" s="39" t="s">
        <v>69</v>
      </c>
      <c r="G74" s="1">
        <v>12.23</v>
      </c>
      <c r="H74" s="1">
        <v>2.0499999999999998</v>
      </c>
      <c r="I74" s="1">
        <v>14.280000000000001</v>
      </c>
      <c r="J74" s="80">
        <v>362</v>
      </c>
      <c r="K74" s="39" t="s">
        <v>62</v>
      </c>
      <c r="N74" s="100"/>
      <c r="O74" s="39"/>
      <c r="Q74" s="39"/>
      <c r="R74" s="80"/>
    </row>
    <row r="75" spans="3:18" ht="13" customHeight="1" x14ac:dyDescent="0.15">
      <c r="C75" s="97" t="s">
        <v>99</v>
      </c>
      <c r="D75" s="1" t="s">
        <v>68</v>
      </c>
      <c r="E75" s="80" t="s">
        <v>61</v>
      </c>
      <c r="F75" s="39" t="s">
        <v>62</v>
      </c>
      <c r="J75" s="80"/>
      <c r="K75" s="39"/>
      <c r="N75" s="100"/>
      <c r="O75" s="39"/>
      <c r="Q75" s="39"/>
      <c r="R75" s="80"/>
    </row>
    <row r="76" spans="3:18" ht="13" customHeight="1" x14ac:dyDescent="0.15">
      <c r="C76" s="97" t="s">
        <v>100</v>
      </c>
      <c r="D76" s="1" t="s">
        <v>85</v>
      </c>
      <c r="E76" s="80" t="s">
        <v>61</v>
      </c>
      <c r="F76" s="39" t="s">
        <v>62</v>
      </c>
      <c r="J76" s="80"/>
      <c r="K76" s="39"/>
      <c r="N76" s="100"/>
      <c r="O76" s="39"/>
      <c r="Q76" s="39"/>
      <c r="R76" s="80"/>
    </row>
    <row r="77" spans="3:18" ht="13" customHeight="1" x14ac:dyDescent="0.15">
      <c r="C77" s="97" t="s">
        <v>101</v>
      </c>
      <c r="D77" s="1" t="s">
        <v>85</v>
      </c>
      <c r="E77" s="80" t="s">
        <v>61</v>
      </c>
      <c r="F77" s="39" t="s">
        <v>62</v>
      </c>
      <c r="J77" s="80"/>
      <c r="K77" s="39"/>
      <c r="N77" s="100"/>
      <c r="O77" s="39"/>
      <c r="Q77" s="39"/>
      <c r="R77" s="80"/>
    </row>
    <row r="78" spans="3:18" x14ac:dyDescent="0.15">
      <c r="C78" s="97" t="s">
        <v>102</v>
      </c>
      <c r="D78" s="1" t="s">
        <v>85</v>
      </c>
      <c r="E78" s="80" t="s">
        <v>61</v>
      </c>
      <c r="F78" s="39" t="s">
        <v>69</v>
      </c>
      <c r="G78" s="98">
        <v>13.62</v>
      </c>
      <c r="H78" s="98">
        <v>1.73</v>
      </c>
      <c r="I78" s="98">
        <v>15.35</v>
      </c>
      <c r="J78" s="99">
        <v>177</v>
      </c>
      <c r="K78" s="39" t="s">
        <v>69</v>
      </c>
      <c r="L78" s="1">
        <v>15.67</v>
      </c>
      <c r="M78" s="1">
        <v>31.02</v>
      </c>
      <c r="N78" s="100">
        <v>291</v>
      </c>
      <c r="O78" s="39" t="str">
        <f>+VLOOKUP(C78,'[1]Notas 3º - TL'!$A$1:$B$678,2,"FALSO")</f>
        <v>SI</v>
      </c>
      <c r="Q78" s="39"/>
      <c r="R78" s="80"/>
    </row>
    <row r="79" spans="3:18" ht="13" customHeight="1" x14ac:dyDescent="0.15">
      <c r="C79" s="97" t="s">
        <v>103</v>
      </c>
      <c r="D79" s="1" t="s">
        <v>82</v>
      </c>
      <c r="E79" s="80" t="s">
        <v>61</v>
      </c>
      <c r="F79" s="39" t="s">
        <v>69</v>
      </c>
      <c r="G79" s="1">
        <v>11.58</v>
      </c>
      <c r="H79" s="1">
        <v>2.68</v>
      </c>
      <c r="I79" s="1">
        <v>14.26</v>
      </c>
      <c r="J79" s="80">
        <v>367</v>
      </c>
      <c r="K79" s="39" t="s">
        <v>62</v>
      </c>
      <c r="N79" s="100"/>
      <c r="O79" s="39"/>
      <c r="Q79" s="39"/>
      <c r="R79" s="80"/>
    </row>
    <row r="80" spans="3:18" x14ac:dyDescent="0.15">
      <c r="C80" s="97" t="s">
        <v>104</v>
      </c>
      <c r="D80" s="1" t="s">
        <v>66</v>
      </c>
      <c r="E80" s="80" t="s">
        <v>61</v>
      </c>
      <c r="F80" s="39" t="s">
        <v>69</v>
      </c>
      <c r="G80" s="98">
        <v>14.08</v>
      </c>
      <c r="H80" s="98">
        <v>0.15</v>
      </c>
      <c r="I80" s="98">
        <v>14.23</v>
      </c>
      <c r="J80" s="99">
        <v>372</v>
      </c>
      <c r="K80" s="39" t="s">
        <v>69</v>
      </c>
      <c r="L80" s="1">
        <v>17.57</v>
      </c>
      <c r="M80" s="1">
        <v>31.8</v>
      </c>
      <c r="N80" s="100">
        <v>205</v>
      </c>
      <c r="O80" s="39" t="s">
        <v>69</v>
      </c>
      <c r="P80" s="1">
        <v>24.69</v>
      </c>
      <c r="Q80" s="39">
        <f>+P80+M80</f>
        <v>56.49</v>
      </c>
      <c r="R80" s="99">
        <v>118</v>
      </c>
    </row>
    <row r="81" spans="2:18" ht="13" customHeight="1" x14ac:dyDescent="0.15">
      <c r="C81" s="97" t="s">
        <v>105</v>
      </c>
      <c r="D81" s="1" t="s">
        <v>66</v>
      </c>
      <c r="E81" s="80" t="s">
        <v>61</v>
      </c>
      <c r="F81" s="39" t="s">
        <v>62</v>
      </c>
      <c r="J81" s="80"/>
      <c r="K81" s="39"/>
      <c r="N81" s="100"/>
      <c r="O81" s="39"/>
      <c r="Q81" s="39"/>
      <c r="R81" s="80"/>
    </row>
    <row r="82" spans="2:18" x14ac:dyDescent="0.15">
      <c r="C82" s="97" t="s">
        <v>106</v>
      </c>
      <c r="D82" s="1" t="s">
        <v>68</v>
      </c>
      <c r="E82" s="80" t="s">
        <v>61</v>
      </c>
      <c r="F82" s="39" t="s">
        <v>69</v>
      </c>
      <c r="G82" s="98">
        <v>10.46</v>
      </c>
      <c r="H82" s="98">
        <v>1.1000000000000001</v>
      </c>
      <c r="I82" s="98">
        <v>11.56</v>
      </c>
      <c r="J82" s="99">
        <v>1190</v>
      </c>
      <c r="K82" s="39" t="s">
        <v>69</v>
      </c>
      <c r="L82" s="1">
        <v>16.07</v>
      </c>
      <c r="M82" s="1">
        <v>27.630000000000003</v>
      </c>
      <c r="N82" s="100">
        <v>729</v>
      </c>
      <c r="O82" s="39" t="str">
        <f>+VLOOKUP(C82,'[1]Notas 3º - TL'!$A$1:$B$678,2,"FALSO")</f>
        <v>SI</v>
      </c>
      <c r="Q82" s="39"/>
      <c r="R82" s="80"/>
    </row>
    <row r="83" spans="2:18" ht="13" customHeight="1" x14ac:dyDescent="0.15">
      <c r="C83" s="97" t="s">
        <v>107</v>
      </c>
      <c r="D83" s="1" t="s">
        <v>85</v>
      </c>
      <c r="E83" s="80" t="s">
        <v>61</v>
      </c>
      <c r="F83" s="39" t="s">
        <v>62</v>
      </c>
      <c r="J83" s="80"/>
      <c r="K83" s="39"/>
      <c r="N83" s="100"/>
      <c r="O83" s="39"/>
      <c r="Q83" s="39"/>
      <c r="R83" s="80"/>
    </row>
    <row r="84" spans="2:18" ht="13" customHeight="1" x14ac:dyDescent="0.15">
      <c r="C84" s="97" t="s">
        <v>108</v>
      </c>
      <c r="D84" s="1" t="s">
        <v>68</v>
      </c>
      <c r="E84" s="80" t="s">
        <v>61</v>
      </c>
      <c r="F84" s="39" t="s">
        <v>69</v>
      </c>
      <c r="G84" s="1">
        <v>11.36</v>
      </c>
      <c r="H84" s="1">
        <v>0.47</v>
      </c>
      <c r="I84" s="1">
        <v>11.83</v>
      </c>
      <c r="J84" s="80">
        <v>1105</v>
      </c>
      <c r="K84" s="39" t="s">
        <v>62</v>
      </c>
      <c r="N84" s="100"/>
      <c r="O84" s="39"/>
      <c r="Q84" s="39"/>
      <c r="R84" s="80"/>
    </row>
    <row r="85" spans="2:18" ht="13" customHeight="1" x14ac:dyDescent="0.15">
      <c r="C85" s="97" t="s">
        <v>109</v>
      </c>
      <c r="D85" s="1" t="s">
        <v>66</v>
      </c>
      <c r="E85" s="80" t="s">
        <v>61</v>
      </c>
      <c r="F85" s="39" t="s">
        <v>62</v>
      </c>
      <c r="J85" s="80"/>
      <c r="K85" s="39"/>
      <c r="N85" s="100"/>
      <c r="O85" s="39"/>
      <c r="Q85" s="39"/>
      <c r="R85" s="80"/>
    </row>
    <row r="86" spans="2:18" ht="13" customHeight="1" x14ac:dyDescent="0.15">
      <c r="C86" s="97" t="s">
        <v>110</v>
      </c>
      <c r="D86" s="1" t="s">
        <v>85</v>
      </c>
      <c r="E86" s="80" t="s">
        <v>61</v>
      </c>
      <c r="F86" s="39" t="s">
        <v>69</v>
      </c>
      <c r="G86" s="1">
        <v>11.15</v>
      </c>
      <c r="H86" s="1">
        <v>0.94</v>
      </c>
      <c r="I86" s="1">
        <v>12.09</v>
      </c>
      <c r="J86" s="80">
        <v>1039</v>
      </c>
      <c r="K86" s="39" t="s">
        <v>62</v>
      </c>
      <c r="N86" s="100"/>
      <c r="O86" s="39"/>
      <c r="Q86" s="39"/>
      <c r="R86" s="80"/>
    </row>
    <row r="87" spans="2:18" ht="13" customHeight="1" x14ac:dyDescent="0.15">
      <c r="C87" s="97" t="s">
        <v>111</v>
      </c>
      <c r="D87" s="1" t="s">
        <v>64</v>
      </c>
      <c r="E87" s="80" t="s">
        <v>61</v>
      </c>
      <c r="F87" s="39" t="s">
        <v>69</v>
      </c>
      <c r="G87" s="98">
        <v>11.16</v>
      </c>
      <c r="H87" s="98">
        <v>0.94</v>
      </c>
      <c r="I87" s="98">
        <v>12.1</v>
      </c>
      <c r="J87" s="99">
        <v>1037</v>
      </c>
      <c r="K87" s="39" t="s">
        <v>69</v>
      </c>
      <c r="L87" s="1">
        <v>15.11</v>
      </c>
      <c r="M87" s="1">
        <v>27.21</v>
      </c>
      <c r="N87" s="100">
        <v>765</v>
      </c>
      <c r="O87" s="39" t="s">
        <v>62</v>
      </c>
      <c r="Q87" s="39"/>
      <c r="R87" s="80"/>
    </row>
    <row r="88" spans="2:18" x14ac:dyDescent="0.15">
      <c r="C88" s="97" t="s">
        <v>112</v>
      </c>
      <c r="D88" s="1" t="s">
        <v>85</v>
      </c>
      <c r="E88" s="80" t="s">
        <v>61</v>
      </c>
      <c r="F88" s="39" t="s">
        <v>69</v>
      </c>
      <c r="G88" s="98">
        <v>11.66</v>
      </c>
      <c r="H88" s="98">
        <v>1.42</v>
      </c>
      <c r="I88" s="98">
        <v>13.08</v>
      </c>
      <c r="J88" s="99">
        <v>711</v>
      </c>
      <c r="K88" s="39" t="s">
        <v>69</v>
      </c>
      <c r="L88" s="1">
        <v>15.59</v>
      </c>
      <c r="M88" s="1">
        <v>28.67</v>
      </c>
      <c r="N88" s="100">
        <v>625</v>
      </c>
      <c r="O88" s="39" t="s">
        <v>69</v>
      </c>
      <c r="P88" s="1">
        <v>21.48</v>
      </c>
      <c r="Q88" s="39">
        <f>+P88+M88</f>
        <v>50.150000000000006</v>
      </c>
      <c r="R88" s="99">
        <v>386</v>
      </c>
    </row>
    <row r="89" spans="2:18" x14ac:dyDescent="0.15">
      <c r="C89" s="97" t="s">
        <v>113</v>
      </c>
      <c r="D89" s="1" t="s">
        <v>85</v>
      </c>
      <c r="E89" s="80" t="s">
        <v>61</v>
      </c>
      <c r="F89" s="39" t="s">
        <v>69</v>
      </c>
      <c r="G89" s="98">
        <v>12.14</v>
      </c>
      <c r="H89" s="98">
        <v>1.57</v>
      </c>
      <c r="I89" s="98">
        <v>13.71</v>
      </c>
      <c r="J89" s="99">
        <v>517</v>
      </c>
      <c r="K89" s="39" t="s">
        <v>69</v>
      </c>
      <c r="L89" s="1">
        <v>19.190000000000001</v>
      </c>
      <c r="M89" s="1">
        <v>32.900000000000006</v>
      </c>
      <c r="N89" s="100">
        <v>127</v>
      </c>
      <c r="O89" s="39" t="s">
        <v>69</v>
      </c>
      <c r="P89" s="1">
        <v>20.28</v>
      </c>
      <c r="Q89" s="39">
        <f>+P89+M89</f>
        <v>53.180000000000007</v>
      </c>
      <c r="R89" s="99">
        <v>264</v>
      </c>
    </row>
    <row r="90" spans="2:18" ht="13" customHeight="1" x14ac:dyDescent="0.15">
      <c r="C90" s="97" t="s">
        <v>114</v>
      </c>
      <c r="D90" s="1" t="s">
        <v>68</v>
      </c>
      <c r="E90" s="80" t="s">
        <v>61</v>
      </c>
      <c r="F90" s="39" t="s">
        <v>62</v>
      </c>
      <c r="J90" s="80"/>
      <c r="K90" s="39"/>
      <c r="N90" s="100"/>
      <c r="O90" s="39"/>
      <c r="Q90" s="39"/>
      <c r="R90" s="80"/>
    </row>
    <row r="91" spans="2:18" ht="13" customHeight="1" x14ac:dyDescent="0.15">
      <c r="C91" s="97" t="s">
        <v>115</v>
      </c>
      <c r="D91" s="1" t="s">
        <v>79</v>
      </c>
      <c r="E91" s="80" t="s">
        <v>61</v>
      </c>
      <c r="F91" s="39" t="s">
        <v>62</v>
      </c>
      <c r="J91" s="80"/>
      <c r="K91" s="39"/>
      <c r="N91" s="100"/>
      <c r="O91" s="39"/>
      <c r="Q91" s="39"/>
      <c r="R91" s="80"/>
    </row>
    <row r="92" spans="2:18" ht="13" customHeight="1" x14ac:dyDescent="0.15">
      <c r="C92" s="97" t="s">
        <v>116</v>
      </c>
      <c r="D92" s="1" t="s">
        <v>68</v>
      </c>
      <c r="E92" s="80" t="s">
        <v>61</v>
      </c>
      <c r="F92" s="39" t="s">
        <v>62</v>
      </c>
      <c r="J92" s="80"/>
      <c r="K92" s="39"/>
      <c r="N92" s="100"/>
      <c r="O92" s="39"/>
      <c r="Q92" s="39"/>
      <c r="R92" s="80"/>
    </row>
    <row r="93" spans="2:18" ht="13" customHeight="1" x14ac:dyDescent="0.15">
      <c r="B93" s="259"/>
      <c r="C93" s="260" t="s">
        <v>117</v>
      </c>
      <c r="D93" s="259" t="s">
        <v>66</v>
      </c>
      <c r="E93" s="261" t="s">
        <v>61</v>
      </c>
      <c r="F93" s="262" t="s">
        <v>62</v>
      </c>
      <c r="G93" s="259"/>
      <c r="H93" s="259"/>
      <c r="I93" s="259"/>
      <c r="J93" s="261"/>
      <c r="K93" s="262"/>
      <c r="L93" s="259"/>
      <c r="M93" s="259"/>
      <c r="N93" s="263"/>
      <c r="O93" s="262"/>
      <c r="P93" s="259"/>
      <c r="Q93" s="262"/>
      <c r="R93" s="261"/>
    </row>
    <row r="94" spans="2:18" ht="13" customHeight="1" x14ac:dyDescent="0.15">
      <c r="C94" s="97" t="s">
        <v>118</v>
      </c>
      <c r="D94" s="1" t="s">
        <v>85</v>
      </c>
      <c r="E94" s="80" t="s">
        <v>88</v>
      </c>
      <c r="F94" s="39" t="s">
        <v>62</v>
      </c>
      <c r="J94" s="80"/>
      <c r="K94" s="39"/>
      <c r="N94" s="100"/>
      <c r="O94" s="39"/>
      <c r="Q94" s="39"/>
      <c r="R94" s="80"/>
    </row>
    <row r="95" spans="2:18" ht="13" customHeight="1" x14ac:dyDescent="0.15">
      <c r="C95" s="97" t="s">
        <v>119</v>
      </c>
      <c r="D95" s="1" t="s">
        <v>66</v>
      </c>
      <c r="E95" s="80" t="s">
        <v>88</v>
      </c>
      <c r="F95" s="39" t="s">
        <v>62</v>
      </c>
      <c r="J95" s="80"/>
      <c r="K95" s="39"/>
      <c r="N95" s="100"/>
      <c r="O95" s="39"/>
      <c r="Q95" s="39"/>
      <c r="R95" s="80"/>
    </row>
    <row r="96" spans="2:18" ht="13" customHeight="1" x14ac:dyDescent="0.15">
      <c r="C96" s="97" t="s">
        <v>120</v>
      </c>
      <c r="D96" s="1" t="s">
        <v>68</v>
      </c>
      <c r="E96" s="80" t="s">
        <v>61</v>
      </c>
      <c r="F96" s="39" t="s">
        <v>62</v>
      </c>
      <c r="J96" s="80"/>
      <c r="K96" s="39"/>
      <c r="N96" s="100"/>
      <c r="O96" s="39"/>
      <c r="Q96" s="39"/>
      <c r="R96" s="80"/>
    </row>
    <row r="97" spans="3:18" ht="13" customHeight="1" x14ac:dyDescent="0.15">
      <c r="C97" s="97" t="s">
        <v>121</v>
      </c>
      <c r="D97" s="1" t="s">
        <v>66</v>
      </c>
      <c r="E97" s="80" t="s">
        <v>61</v>
      </c>
      <c r="F97" s="39" t="s">
        <v>69</v>
      </c>
      <c r="G97" s="98">
        <v>11.92</v>
      </c>
      <c r="H97" s="98">
        <v>0.15</v>
      </c>
      <c r="I97" s="98">
        <v>12.07</v>
      </c>
      <c r="J97" s="99">
        <v>1040</v>
      </c>
      <c r="K97" s="39" t="s">
        <v>69</v>
      </c>
      <c r="L97" s="1">
        <v>17.37</v>
      </c>
      <c r="M97" s="1">
        <v>29.44</v>
      </c>
      <c r="N97" s="100">
        <v>531</v>
      </c>
      <c r="O97" s="39" t="s">
        <v>62</v>
      </c>
      <c r="Q97" s="39"/>
      <c r="R97" s="80"/>
    </row>
    <row r="98" spans="3:18" x14ac:dyDescent="0.15">
      <c r="C98" s="97" t="s">
        <v>122</v>
      </c>
      <c r="D98" s="1" t="s">
        <v>66</v>
      </c>
      <c r="E98" s="80" t="s">
        <v>61</v>
      </c>
      <c r="F98" s="39" t="s">
        <v>69</v>
      </c>
      <c r="G98" s="98">
        <v>12.65</v>
      </c>
      <c r="H98" s="98">
        <v>1.1000000000000001</v>
      </c>
      <c r="I98" s="98">
        <v>13.75</v>
      </c>
      <c r="J98" s="99">
        <v>501</v>
      </c>
      <c r="K98" s="39" t="s">
        <v>69</v>
      </c>
      <c r="L98" s="1">
        <v>16.829999999999998</v>
      </c>
      <c r="M98" s="1">
        <v>30.58</v>
      </c>
      <c r="N98" s="100">
        <v>351</v>
      </c>
      <c r="O98" s="39" t="s">
        <v>69</v>
      </c>
      <c r="P98" s="1">
        <v>20.49</v>
      </c>
      <c r="Q98" s="39">
        <f>+P98+M98</f>
        <v>51.069999999999993</v>
      </c>
      <c r="R98" s="99">
        <v>353</v>
      </c>
    </row>
    <row r="99" spans="3:18" ht="13" customHeight="1" x14ac:dyDescent="0.15">
      <c r="C99" s="97" t="s">
        <v>123</v>
      </c>
      <c r="D99" s="1" t="s">
        <v>66</v>
      </c>
      <c r="E99" s="80" t="s">
        <v>61</v>
      </c>
      <c r="F99" s="39" t="s">
        <v>62</v>
      </c>
      <c r="J99" s="80"/>
      <c r="K99" s="39"/>
      <c r="N99" s="100"/>
      <c r="O99" s="39"/>
      <c r="Q99" s="39"/>
      <c r="R99" s="80"/>
    </row>
    <row r="100" spans="3:18" x14ac:dyDescent="0.15">
      <c r="C100" s="97" t="s">
        <v>124</v>
      </c>
      <c r="D100" s="1" t="s">
        <v>85</v>
      </c>
      <c r="E100" s="80" t="s">
        <v>61</v>
      </c>
      <c r="F100" s="39" t="s">
        <v>69</v>
      </c>
      <c r="G100" s="98">
        <v>13.17</v>
      </c>
      <c r="H100" s="98">
        <v>0.15</v>
      </c>
      <c r="I100" s="98">
        <v>13.32</v>
      </c>
      <c r="J100" s="99">
        <v>636</v>
      </c>
      <c r="K100" s="39" t="s">
        <v>69</v>
      </c>
      <c r="L100" s="1">
        <v>16.559999999999999</v>
      </c>
      <c r="M100" s="1">
        <v>29.88</v>
      </c>
      <c r="N100" s="100">
        <v>470</v>
      </c>
      <c r="O100" s="39" t="s">
        <v>69</v>
      </c>
      <c r="P100" s="1">
        <v>20.64</v>
      </c>
      <c r="Q100" s="39">
        <f>+P100+M100</f>
        <v>50.519999999999996</v>
      </c>
      <c r="R100" s="99">
        <v>372</v>
      </c>
    </row>
    <row r="101" spans="3:18" ht="13" customHeight="1" x14ac:dyDescent="0.15">
      <c r="C101" s="97" t="s">
        <v>125</v>
      </c>
      <c r="D101" s="1" t="s">
        <v>79</v>
      </c>
      <c r="E101" s="80" t="s">
        <v>61</v>
      </c>
      <c r="F101" s="39" t="s">
        <v>62</v>
      </c>
      <c r="J101" s="80"/>
      <c r="K101" s="39"/>
      <c r="N101" s="100"/>
      <c r="O101" s="39"/>
      <c r="Q101" s="39"/>
      <c r="R101" s="80"/>
    </row>
    <row r="102" spans="3:18" ht="13" customHeight="1" x14ac:dyDescent="0.15">
      <c r="C102" s="97" t="s">
        <v>126</v>
      </c>
      <c r="D102" s="1" t="s">
        <v>66</v>
      </c>
      <c r="E102" s="80" t="s">
        <v>61</v>
      </c>
      <c r="F102" s="39" t="s">
        <v>62</v>
      </c>
      <c r="J102" s="80"/>
      <c r="K102" s="39"/>
      <c r="N102" s="100"/>
      <c r="O102" s="39"/>
      <c r="Q102" s="39"/>
      <c r="R102" s="80"/>
    </row>
    <row r="103" spans="3:18" ht="13" customHeight="1" x14ac:dyDescent="0.15">
      <c r="C103" s="97" t="s">
        <v>127</v>
      </c>
      <c r="D103" s="1" t="s">
        <v>60</v>
      </c>
      <c r="E103" s="80" t="s">
        <v>61</v>
      </c>
      <c r="F103" s="39" t="s">
        <v>62</v>
      </c>
      <c r="J103" s="80"/>
      <c r="K103" s="39"/>
      <c r="N103" s="100"/>
      <c r="O103" s="39"/>
      <c r="Q103" s="39"/>
      <c r="R103" s="80"/>
    </row>
    <row r="104" spans="3:18" ht="13" customHeight="1" x14ac:dyDescent="0.15">
      <c r="C104" s="97" t="s">
        <v>128</v>
      </c>
      <c r="D104" s="1" t="s">
        <v>66</v>
      </c>
      <c r="E104" s="80" t="s">
        <v>61</v>
      </c>
      <c r="F104" s="39" t="s">
        <v>69</v>
      </c>
      <c r="G104" s="1">
        <v>10.18</v>
      </c>
      <c r="H104" s="1">
        <v>0.15</v>
      </c>
      <c r="I104" s="1">
        <v>10.33</v>
      </c>
      <c r="J104" s="80">
        <v>1369</v>
      </c>
      <c r="K104" s="39" t="s">
        <v>62</v>
      </c>
      <c r="N104" s="100"/>
      <c r="O104" s="39"/>
      <c r="Q104" s="39"/>
      <c r="R104" s="80"/>
    </row>
    <row r="105" spans="3:18" ht="13" customHeight="1" x14ac:dyDescent="0.15">
      <c r="C105" s="97" t="s">
        <v>129</v>
      </c>
      <c r="D105" s="1" t="s">
        <v>68</v>
      </c>
      <c r="E105" s="80" t="s">
        <v>61</v>
      </c>
      <c r="F105" s="39" t="s">
        <v>62</v>
      </c>
      <c r="J105" s="80"/>
      <c r="K105" s="39"/>
      <c r="N105" s="100"/>
      <c r="O105" s="39"/>
      <c r="Q105" s="39"/>
      <c r="R105" s="80"/>
    </row>
    <row r="106" spans="3:18" ht="13" customHeight="1" x14ac:dyDescent="0.15">
      <c r="C106" s="97" t="s">
        <v>130</v>
      </c>
      <c r="D106" s="1" t="s">
        <v>66</v>
      </c>
      <c r="E106" s="80" t="s">
        <v>61</v>
      </c>
      <c r="F106" s="39" t="s">
        <v>62</v>
      </c>
      <c r="J106" s="80"/>
      <c r="K106" s="39"/>
      <c r="N106" s="100"/>
      <c r="O106" s="39"/>
      <c r="Q106" s="39"/>
      <c r="R106" s="80"/>
    </row>
    <row r="107" spans="3:18" ht="13" customHeight="1" x14ac:dyDescent="0.15">
      <c r="C107" s="97" t="s">
        <v>131</v>
      </c>
      <c r="D107" s="1" t="s">
        <v>68</v>
      </c>
      <c r="E107" s="80" t="s">
        <v>61</v>
      </c>
      <c r="F107" s="39" t="s">
        <v>69</v>
      </c>
      <c r="G107" s="1">
        <v>12.56</v>
      </c>
      <c r="H107" s="1">
        <v>1.26</v>
      </c>
      <c r="I107" s="1">
        <v>13.82</v>
      </c>
      <c r="J107" s="80">
        <v>488</v>
      </c>
      <c r="K107" s="39" t="s">
        <v>62</v>
      </c>
      <c r="N107" s="100"/>
      <c r="O107" s="39"/>
      <c r="Q107" s="39"/>
      <c r="R107" s="80"/>
    </row>
    <row r="108" spans="3:18" x14ac:dyDescent="0.15">
      <c r="C108" s="97" t="s">
        <v>132</v>
      </c>
      <c r="D108" s="1" t="s">
        <v>68</v>
      </c>
      <c r="E108" s="80" t="s">
        <v>61</v>
      </c>
      <c r="F108" s="39" t="s">
        <v>69</v>
      </c>
      <c r="G108" s="98">
        <v>11.76</v>
      </c>
      <c r="H108" s="98">
        <v>1.89</v>
      </c>
      <c r="I108" s="98">
        <v>13.65</v>
      </c>
      <c r="J108" s="99">
        <v>532</v>
      </c>
      <c r="K108" s="39" t="s">
        <v>69</v>
      </c>
      <c r="L108" s="1">
        <v>16.510000000000002</v>
      </c>
      <c r="M108" s="1">
        <v>30.160000000000004</v>
      </c>
      <c r="N108" s="100">
        <v>403</v>
      </c>
      <c r="O108" s="39" t="s">
        <v>69</v>
      </c>
      <c r="P108" s="1">
        <v>22.95</v>
      </c>
      <c r="Q108" s="39">
        <f>+P108+M108</f>
        <v>53.11</v>
      </c>
      <c r="R108" s="99">
        <v>266</v>
      </c>
    </row>
    <row r="109" spans="3:18" ht="13" customHeight="1" x14ac:dyDescent="0.15">
      <c r="C109" s="97" t="s">
        <v>133</v>
      </c>
      <c r="D109" s="1" t="s">
        <v>66</v>
      </c>
      <c r="E109" s="80" t="s">
        <v>61</v>
      </c>
      <c r="F109" s="39" t="s">
        <v>62</v>
      </c>
      <c r="J109" s="80"/>
      <c r="K109" s="39"/>
      <c r="N109" s="100"/>
      <c r="O109" s="39"/>
      <c r="Q109" s="39"/>
      <c r="R109" s="80"/>
    </row>
    <row r="110" spans="3:18" ht="13" customHeight="1" x14ac:dyDescent="0.15">
      <c r="C110" s="97" t="s">
        <v>134</v>
      </c>
      <c r="D110" s="1" t="s">
        <v>66</v>
      </c>
      <c r="E110" s="80" t="s">
        <v>61</v>
      </c>
      <c r="F110" s="39" t="s">
        <v>69</v>
      </c>
      <c r="G110" s="1">
        <v>10.45</v>
      </c>
      <c r="H110" s="1">
        <v>0.63</v>
      </c>
      <c r="I110" s="1">
        <v>11.08</v>
      </c>
      <c r="J110" s="80">
        <v>1289</v>
      </c>
      <c r="K110" s="39" t="s">
        <v>62</v>
      </c>
      <c r="N110" s="100"/>
      <c r="O110" s="39"/>
      <c r="Q110" s="39"/>
      <c r="R110" s="80"/>
    </row>
    <row r="111" spans="3:18" ht="13" customHeight="1" x14ac:dyDescent="0.15">
      <c r="C111" s="97" t="s">
        <v>135</v>
      </c>
      <c r="D111" s="1" t="s">
        <v>66</v>
      </c>
      <c r="E111" s="80" t="s">
        <v>61</v>
      </c>
      <c r="F111" s="39" t="s">
        <v>62</v>
      </c>
      <c r="J111" s="80"/>
      <c r="K111" s="39"/>
      <c r="N111" s="100"/>
      <c r="O111" s="39"/>
      <c r="Q111" s="39"/>
      <c r="R111" s="80"/>
    </row>
    <row r="112" spans="3:18" ht="13" customHeight="1" x14ac:dyDescent="0.15">
      <c r="C112" s="97" t="s">
        <v>136</v>
      </c>
      <c r="D112" s="1" t="s">
        <v>64</v>
      </c>
      <c r="E112" s="80" t="s">
        <v>61</v>
      </c>
      <c r="F112" s="39" t="s">
        <v>62</v>
      </c>
      <c r="J112" s="80"/>
      <c r="K112" s="39"/>
      <c r="N112" s="100"/>
      <c r="O112" s="39"/>
      <c r="Q112" s="39"/>
      <c r="R112" s="80"/>
    </row>
    <row r="113" spans="3:18" ht="13" customHeight="1" x14ac:dyDescent="0.15">
      <c r="C113" s="97" t="s">
        <v>137</v>
      </c>
      <c r="D113" s="1" t="s">
        <v>66</v>
      </c>
      <c r="E113" s="80" t="s">
        <v>61</v>
      </c>
      <c r="F113" s="39" t="s">
        <v>69</v>
      </c>
      <c r="G113" s="1">
        <v>11.53</v>
      </c>
      <c r="H113" s="1">
        <v>0.15</v>
      </c>
      <c r="I113" s="1">
        <v>11.68</v>
      </c>
      <c r="J113" s="80">
        <v>1145</v>
      </c>
      <c r="K113" s="39" t="s">
        <v>62</v>
      </c>
      <c r="N113" s="100"/>
      <c r="O113" s="39"/>
      <c r="Q113" s="39"/>
      <c r="R113" s="80"/>
    </row>
    <row r="114" spans="3:18" ht="13" customHeight="1" x14ac:dyDescent="0.15">
      <c r="C114" s="97" t="s">
        <v>138</v>
      </c>
      <c r="D114" s="1" t="s">
        <v>66</v>
      </c>
      <c r="E114" s="80" t="s">
        <v>88</v>
      </c>
      <c r="F114" s="39" t="s">
        <v>62</v>
      </c>
      <c r="J114" s="80"/>
      <c r="K114" s="39"/>
      <c r="N114" s="100"/>
      <c r="O114" s="39"/>
      <c r="Q114" s="39"/>
      <c r="R114" s="80"/>
    </row>
    <row r="115" spans="3:18" ht="13" customHeight="1" x14ac:dyDescent="0.15">
      <c r="C115" s="97" t="s">
        <v>139</v>
      </c>
      <c r="D115" s="1" t="s">
        <v>66</v>
      </c>
      <c r="E115" s="80" t="s">
        <v>61</v>
      </c>
      <c r="F115" s="39" t="s">
        <v>62</v>
      </c>
      <c r="J115" s="80"/>
      <c r="K115" s="39"/>
      <c r="N115" s="100"/>
      <c r="O115" s="39"/>
      <c r="Q115" s="39"/>
      <c r="R115" s="80"/>
    </row>
    <row r="116" spans="3:18" x14ac:dyDescent="0.15">
      <c r="C116" s="97" t="s">
        <v>140</v>
      </c>
      <c r="D116" s="1" t="s">
        <v>79</v>
      </c>
      <c r="E116" s="80" t="s">
        <v>61</v>
      </c>
      <c r="F116" s="39" t="s">
        <v>69</v>
      </c>
      <c r="G116" s="98">
        <v>14.43</v>
      </c>
      <c r="H116" s="98">
        <v>0.78</v>
      </c>
      <c r="I116" s="98">
        <v>15.209999999999999</v>
      </c>
      <c r="J116" s="99">
        <v>189</v>
      </c>
      <c r="K116" s="39" t="s">
        <v>69</v>
      </c>
      <c r="L116" s="1">
        <v>18.73</v>
      </c>
      <c r="M116" s="1">
        <v>33.94</v>
      </c>
      <c r="N116" s="100">
        <v>75</v>
      </c>
      <c r="O116" s="39" t="str">
        <f>+VLOOKUP(C116,'[1]Notas 3º - TL'!$A$1:$B$678,2,"FALSO")</f>
        <v>SI</v>
      </c>
      <c r="Q116" s="39"/>
      <c r="R116" s="80"/>
    </row>
    <row r="117" spans="3:18" ht="13" customHeight="1" x14ac:dyDescent="0.15">
      <c r="C117" s="97" t="s">
        <v>141</v>
      </c>
      <c r="D117" s="1" t="s">
        <v>72</v>
      </c>
      <c r="E117" s="80" t="s">
        <v>61</v>
      </c>
      <c r="F117" s="39" t="s">
        <v>62</v>
      </c>
      <c r="J117" s="80"/>
      <c r="K117" s="39"/>
      <c r="N117" s="100"/>
      <c r="O117" s="39"/>
      <c r="Q117" s="39"/>
      <c r="R117" s="80"/>
    </row>
    <row r="118" spans="3:18" ht="13" customHeight="1" x14ac:dyDescent="0.15">
      <c r="C118" s="97" t="s">
        <v>142</v>
      </c>
      <c r="D118" s="1" t="s">
        <v>68</v>
      </c>
      <c r="E118" s="80" t="s">
        <v>61</v>
      </c>
      <c r="F118" s="39" t="s">
        <v>62</v>
      </c>
      <c r="J118" s="80"/>
      <c r="K118" s="39"/>
      <c r="N118" s="100"/>
      <c r="O118" s="39"/>
      <c r="Q118" s="39"/>
      <c r="R118" s="80"/>
    </row>
    <row r="119" spans="3:18" ht="13" customHeight="1" x14ac:dyDescent="0.15">
      <c r="C119" s="97" t="s">
        <v>143</v>
      </c>
      <c r="D119" s="1" t="s">
        <v>68</v>
      </c>
      <c r="E119" s="80" t="s">
        <v>61</v>
      </c>
      <c r="F119" s="39" t="s">
        <v>69</v>
      </c>
      <c r="G119" s="1">
        <v>10.4</v>
      </c>
      <c r="H119" s="1">
        <v>1.1000000000000001</v>
      </c>
      <c r="I119" s="1">
        <v>11.5</v>
      </c>
      <c r="J119" s="80">
        <v>1200</v>
      </c>
      <c r="K119" s="39" t="s">
        <v>62</v>
      </c>
      <c r="N119" s="100"/>
      <c r="O119" s="39"/>
      <c r="Q119" s="39"/>
      <c r="R119" s="80"/>
    </row>
    <row r="120" spans="3:18" x14ac:dyDescent="0.15">
      <c r="C120" s="97" t="s">
        <v>144</v>
      </c>
      <c r="D120" s="1" t="s">
        <v>85</v>
      </c>
      <c r="E120" s="80" t="s">
        <v>61</v>
      </c>
      <c r="F120" s="39" t="s">
        <v>69</v>
      </c>
      <c r="G120" s="98">
        <v>12.71</v>
      </c>
      <c r="H120" s="98">
        <v>2.36</v>
      </c>
      <c r="I120" s="98">
        <v>15.07</v>
      </c>
      <c r="J120" s="99">
        <v>216</v>
      </c>
      <c r="K120" s="39" t="s">
        <v>69</v>
      </c>
      <c r="L120" s="1">
        <v>15.96</v>
      </c>
      <c r="M120" s="1">
        <v>31.03</v>
      </c>
      <c r="N120" s="100">
        <v>289</v>
      </c>
      <c r="O120" s="39" t="str">
        <f>+VLOOKUP(C120,'[1]Notas 3º - TL'!$A$1:$B$678,2,"FALSO")</f>
        <v>SI</v>
      </c>
      <c r="Q120" s="39"/>
      <c r="R120" s="80"/>
    </row>
    <row r="121" spans="3:18" x14ac:dyDescent="0.15">
      <c r="C121" s="97" t="s">
        <v>145</v>
      </c>
      <c r="D121" s="1" t="s">
        <v>68</v>
      </c>
      <c r="E121" s="80" t="s">
        <v>61</v>
      </c>
      <c r="F121" s="39" t="s">
        <v>69</v>
      </c>
      <c r="G121" s="98">
        <v>11.05</v>
      </c>
      <c r="H121" s="98">
        <v>1.73</v>
      </c>
      <c r="I121" s="98">
        <v>12.780000000000001</v>
      </c>
      <c r="J121" s="99">
        <v>823</v>
      </c>
      <c r="K121" s="39" t="s">
        <v>69</v>
      </c>
      <c r="L121" s="1">
        <v>15.82</v>
      </c>
      <c r="M121" s="1">
        <v>28.6</v>
      </c>
      <c r="N121" s="100">
        <v>637</v>
      </c>
      <c r="O121" s="39" t="s">
        <v>69</v>
      </c>
      <c r="P121" s="1">
        <v>21.8</v>
      </c>
      <c r="Q121" s="39">
        <f>+P121+M121</f>
        <v>50.400000000000006</v>
      </c>
      <c r="R121" s="99">
        <v>376</v>
      </c>
    </row>
    <row r="122" spans="3:18" ht="13" customHeight="1" x14ac:dyDescent="0.15">
      <c r="C122" s="97" t="s">
        <v>146</v>
      </c>
      <c r="D122" s="1" t="s">
        <v>85</v>
      </c>
      <c r="E122" s="80" t="s">
        <v>61</v>
      </c>
      <c r="F122" s="39" t="s">
        <v>62</v>
      </c>
      <c r="J122" s="80"/>
      <c r="K122" s="39"/>
      <c r="N122" s="100"/>
      <c r="O122" s="39"/>
      <c r="Q122" s="39"/>
      <c r="R122" s="80"/>
    </row>
    <row r="123" spans="3:18" ht="13" customHeight="1" x14ac:dyDescent="0.15">
      <c r="C123" s="97" t="s">
        <v>147</v>
      </c>
      <c r="D123" s="1" t="s">
        <v>68</v>
      </c>
      <c r="E123" s="80" t="s">
        <v>61</v>
      </c>
      <c r="F123" s="39" t="s">
        <v>69</v>
      </c>
      <c r="G123" s="1">
        <v>13.98</v>
      </c>
      <c r="H123" s="1">
        <v>0.63</v>
      </c>
      <c r="I123" s="1">
        <v>14.610000000000001</v>
      </c>
      <c r="J123" s="80">
        <v>288</v>
      </c>
      <c r="K123" s="39" t="s">
        <v>62</v>
      </c>
      <c r="N123" s="100"/>
      <c r="O123" s="39"/>
      <c r="Q123" s="39"/>
      <c r="R123" s="80"/>
    </row>
    <row r="124" spans="3:18" ht="13" customHeight="1" x14ac:dyDescent="0.15">
      <c r="C124" s="97" t="s">
        <v>148</v>
      </c>
      <c r="D124" s="1" t="s">
        <v>64</v>
      </c>
      <c r="E124" s="80" t="s">
        <v>61</v>
      </c>
      <c r="F124" s="39" t="s">
        <v>69</v>
      </c>
      <c r="G124" s="1">
        <v>12.07</v>
      </c>
      <c r="H124" s="1">
        <v>0.47</v>
      </c>
      <c r="I124" s="1">
        <v>12.540000000000001</v>
      </c>
      <c r="J124" s="80">
        <v>906</v>
      </c>
      <c r="K124" s="39" t="s">
        <v>62</v>
      </c>
      <c r="N124" s="100"/>
      <c r="O124" s="39"/>
      <c r="Q124" s="39"/>
      <c r="R124" s="80"/>
    </row>
    <row r="125" spans="3:18" ht="13" customHeight="1" x14ac:dyDescent="0.15">
      <c r="C125" s="97" t="s">
        <v>149</v>
      </c>
      <c r="D125" s="1" t="s">
        <v>64</v>
      </c>
      <c r="E125" s="80" t="s">
        <v>61</v>
      </c>
      <c r="F125" s="39" t="s">
        <v>62</v>
      </c>
      <c r="J125" s="80"/>
      <c r="K125" s="39"/>
      <c r="N125" s="100"/>
      <c r="O125" s="39"/>
      <c r="Q125" s="39"/>
      <c r="R125" s="80"/>
    </row>
    <row r="126" spans="3:18" ht="13" customHeight="1" x14ac:dyDescent="0.15">
      <c r="C126" s="97" t="s">
        <v>150</v>
      </c>
      <c r="D126" s="1" t="s">
        <v>85</v>
      </c>
      <c r="E126" s="80" t="s">
        <v>61</v>
      </c>
      <c r="F126" s="39" t="s">
        <v>69</v>
      </c>
      <c r="G126" s="1">
        <v>10.68</v>
      </c>
      <c r="H126" s="1">
        <v>0.31</v>
      </c>
      <c r="I126" s="1">
        <v>10.99</v>
      </c>
      <c r="J126" s="80">
        <v>1307</v>
      </c>
      <c r="K126" s="39" t="s">
        <v>62</v>
      </c>
      <c r="N126" s="100"/>
      <c r="O126" s="39"/>
      <c r="Q126" s="39"/>
      <c r="R126" s="80"/>
    </row>
    <row r="127" spans="3:18" ht="13" customHeight="1" x14ac:dyDescent="0.15">
      <c r="C127" s="97" t="s">
        <v>151</v>
      </c>
      <c r="D127" s="1" t="s">
        <v>66</v>
      </c>
      <c r="E127" s="80" t="s">
        <v>61</v>
      </c>
      <c r="F127" s="39" t="s">
        <v>69</v>
      </c>
      <c r="G127" s="1">
        <v>11.61</v>
      </c>
      <c r="H127" s="1">
        <v>1.57</v>
      </c>
      <c r="I127" s="1">
        <v>13.18</v>
      </c>
      <c r="J127" s="80">
        <v>674</v>
      </c>
      <c r="K127" s="39" t="s">
        <v>62</v>
      </c>
      <c r="N127" s="100"/>
      <c r="O127" s="39"/>
      <c r="Q127" s="39"/>
      <c r="R127" s="80"/>
    </row>
    <row r="128" spans="3:18" ht="13" customHeight="1" x14ac:dyDescent="0.15">
      <c r="C128" s="97" t="s">
        <v>152</v>
      </c>
      <c r="D128" s="1" t="s">
        <v>66</v>
      </c>
      <c r="E128" s="80" t="s">
        <v>61</v>
      </c>
      <c r="F128" s="39" t="s">
        <v>62</v>
      </c>
      <c r="J128" s="80"/>
      <c r="K128" s="39"/>
      <c r="N128" s="100"/>
      <c r="O128" s="39"/>
      <c r="Q128" s="39"/>
      <c r="R128" s="80"/>
    </row>
    <row r="129" spans="2:18" ht="13" customHeight="1" x14ac:dyDescent="0.15">
      <c r="C129" s="97" t="s">
        <v>153</v>
      </c>
      <c r="D129" s="1" t="s">
        <v>68</v>
      </c>
      <c r="E129" s="80" t="s">
        <v>61</v>
      </c>
      <c r="F129" s="39" t="s">
        <v>62</v>
      </c>
      <c r="J129" s="80"/>
      <c r="K129" s="39"/>
      <c r="N129" s="100"/>
      <c r="O129" s="39"/>
      <c r="Q129" s="39"/>
      <c r="R129" s="80"/>
    </row>
    <row r="130" spans="2:18" ht="13" customHeight="1" x14ac:dyDescent="0.15">
      <c r="C130" s="97" t="s">
        <v>154</v>
      </c>
      <c r="D130" s="1" t="s">
        <v>68</v>
      </c>
      <c r="E130" s="80" t="s">
        <v>61</v>
      </c>
      <c r="F130" s="39" t="s">
        <v>62</v>
      </c>
      <c r="J130" s="80"/>
      <c r="K130" s="39"/>
      <c r="N130" s="100"/>
      <c r="O130" s="39"/>
      <c r="Q130" s="39"/>
      <c r="R130" s="80"/>
    </row>
    <row r="131" spans="2:18" ht="13" customHeight="1" x14ac:dyDescent="0.15">
      <c r="C131" s="97" t="s">
        <v>155</v>
      </c>
      <c r="D131" s="1" t="s">
        <v>60</v>
      </c>
      <c r="E131" s="80" t="s">
        <v>61</v>
      </c>
      <c r="F131" s="39" t="s">
        <v>62</v>
      </c>
      <c r="J131" s="80"/>
      <c r="K131" s="39"/>
      <c r="N131" s="100"/>
      <c r="O131" s="39"/>
      <c r="Q131" s="39"/>
      <c r="R131" s="80"/>
    </row>
    <row r="132" spans="2:18" ht="13" customHeight="1" x14ac:dyDescent="0.15">
      <c r="C132" s="97" t="s">
        <v>156</v>
      </c>
      <c r="D132" s="1" t="s">
        <v>85</v>
      </c>
      <c r="E132" s="80" t="s">
        <v>61</v>
      </c>
      <c r="F132" s="39" t="s">
        <v>69</v>
      </c>
      <c r="G132" s="1">
        <v>11.43</v>
      </c>
      <c r="H132" s="1">
        <v>0.78</v>
      </c>
      <c r="I132" s="1">
        <v>12.209999999999999</v>
      </c>
      <c r="J132" s="80">
        <v>1006</v>
      </c>
      <c r="K132" s="39" t="s">
        <v>62</v>
      </c>
      <c r="N132" s="100"/>
      <c r="O132" s="39"/>
      <c r="Q132" s="39"/>
      <c r="R132" s="80"/>
    </row>
    <row r="133" spans="2:18" x14ac:dyDescent="0.15">
      <c r="C133" s="97" t="s">
        <v>157</v>
      </c>
      <c r="D133" s="1" t="s">
        <v>85</v>
      </c>
      <c r="E133" s="80" t="s">
        <v>61</v>
      </c>
      <c r="F133" s="39" t="s">
        <v>69</v>
      </c>
      <c r="G133" s="98">
        <v>13</v>
      </c>
      <c r="H133" s="98">
        <v>0.94</v>
      </c>
      <c r="I133" s="98">
        <v>13.94</v>
      </c>
      <c r="J133" s="99">
        <v>445</v>
      </c>
      <c r="K133" s="39" t="s">
        <v>69</v>
      </c>
      <c r="L133" s="1">
        <v>16.25</v>
      </c>
      <c r="M133" s="1">
        <v>30.189999999999998</v>
      </c>
      <c r="N133" s="100">
        <v>398</v>
      </c>
      <c r="O133" s="39" t="s">
        <v>69</v>
      </c>
      <c r="P133" s="1">
        <v>22.58</v>
      </c>
      <c r="Q133" s="39">
        <f>+P133+M133</f>
        <v>52.769999999999996</v>
      </c>
      <c r="R133" s="99">
        <v>282</v>
      </c>
    </row>
    <row r="134" spans="2:18" ht="13" customHeight="1" x14ac:dyDescent="0.15">
      <c r="C134" s="97" t="s">
        <v>158</v>
      </c>
      <c r="D134" s="1" t="s">
        <v>68</v>
      </c>
      <c r="E134" s="80" t="s">
        <v>61</v>
      </c>
      <c r="F134" s="39" t="s">
        <v>69</v>
      </c>
      <c r="G134" s="1">
        <v>11.05</v>
      </c>
      <c r="H134" s="1">
        <v>0.94</v>
      </c>
      <c r="I134" s="1">
        <v>11.99</v>
      </c>
      <c r="J134" s="80">
        <v>1068</v>
      </c>
      <c r="K134" s="39" t="s">
        <v>62</v>
      </c>
      <c r="N134" s="100"/>
      <c r="O134" s="39"/>
      <c r="Q134" s="39"/>
      <c r="R134" s="80"/>
    </row>
    <row r="135" spans="2:18" ht="13" customHeight="1" x14ac:dyDescent="0.15">
      <c r="C135" s="97" t="s">
        <v>159</v>
      </c>
      <c r="D135" s="1" t="s">
        <v>85</v>
      </c>
      <c r="E135" s="80" t="s">
        <v>61</v>
      </c>
      <c r="F135" s="39" t="s">
        <v>69</v>
      </c>
      <c r="G135" s="98">
        <v>10.56</v>
      </c>
      <c r="H135" s="98">
        <v>0.31</v>
      </c>
      <c r="I135" s="98">
        <v>10.870000000000001</v>
      </c>
      <c r="J135" s="99">
        <v>1323</v>
      </c>
      <c r="K135" s="39" t="s">
        <v>69</v>
      </c>
      <c r="L135" s="1">
        <v>18.23</v>
      </c>
      <c r="M135" s="1">
        <v>29.1</v>
      </c>
      <c r="N135" s="100">
        <v>575</v>
      </c>
      <c r="O135" s="39" t="s">
        <v>62</v>
      </c>
      <c r="Q135" s="39"/>
      <c r="R135" s="80"/>
    </row>
    <row r="136" spans="2:18" ht="13" customHeight="1" x14ac:dyDescent="0.15">
      <c r="C136" s="97" t="s">
        <v>160</v>
      </c>
      <c r="D136" s="1" t="s">
        <v>66</v>
      </c>
      <c r="E136" s="80" t="s">
        <v>61</v>
      </c>
      <c r="F136" s="39" t="s">
        <v>62</v>
      </c>
      <c r="J136" s="80"/>
      <c r="K136" s="39"/>
      <c r="N136" s="100"/>
      <c r="O136" s="39"/>
      <c r="Q136" s="39"/>
      <c r="R136" s="80"/>
    </row>
    <row r="137" spans="2:18" ht="13" customHeight="1" x14ac:dyDescent="0.15">
      <c r="C137" s="97" t="s">
        <v>161</v>
      </c>
      <c r="D137" s="1" t="s">
        <v>85</v>
      </c>
      <c r="E137" s="80" t="s">
        <v>61</v>
      </c>
      <c r="F137" s="39" t="s">
        <v>69</v>
      </c>
      <c r="G137" s="1">
        <v>12.61</v>
      </c>
      <c r="H137" s="1">
        <v>1.1000000000000001</v>
      </c>
      <c r="I137" s="1">
        <v>13.709999999999999</v>
      </c>
      <c r="J137" s="80">
        <v>514</v>
      </c>
      <c r="K137" s="39" t="s">
        <v>62</v>
      </c>
      <c r="N137" s="100"/>
      <c r="O137" s="39"/>
      <c r="Q137" s="39"/>
      <c r="R137" s="80"/>
    </row>
    <row r="138" spans="2:18" ht="13" customHeight="1" x14ac:dyDescent="0.15">
      <c r="C138" s="97" t="s">
        <v>162</v>
      </c>
      <c r="D138" s="1" t="s">
        <v>68</v>
      </c>
      <c r="E138" s="80" t="s">
        <v>61</v>
      </c>
      <c r="F138" s="39" t="s">
        <v>69</v>
      </c>
      <c r="G138" s="1">
        <v>12.2</v>
      </c>
      <c r="H138" s="1">
        <v>1.73</v>
      </c>
      <c r="I138" s="1">
        <v>13.93</v>
      </c>
      <c r="J138" s="80">
        <v>453</v>
      </c>
      <c r="K138" s="39" t="s">
        <v>62</v>
      </c>
      <c r="N138" s="100"/>
      <c r="O138" s="39"/>
      <c r="Q138" s="39"/>
      <c r="R138" s="80"/>
    </row>
    <row r="139" spans="2:18" x14ac:dyDescent="0.15">
      <c r="C139" s="97" t="s">
        <v>163</v>
      </c>
      <c r="D139" s="1" t="s">
        <v>64</v>
      </c>
      <c r="E139" s="80" t="s">
        <v>61</v>
      </c>
      <c r="F139" s="39" t="s">
        <v>69</v>
      </c>
      <c r="G139" s="98">
        <v>12.68</v>
      </c>
      <c r="H139" s="98">
        <v>0.78</v>
      </c>
      <c r="I139" s="98">
        <v>13.459999999999999</v>
      </c>
      <c r="J139" s="99">
        <v>587</v>
      </c>
      <c r="K139" s="39" t="s">
        <v>69</v>
      </c>
      <c r="L139" s="1">
        <v>17.41</v>
      </c>
      <c r="M139" s="1">
        <v>30.869999999999997</v>
      </c>
      <c r="N139" s="100">
        <v>315</v>
      </c>
      <c r="O139" s="39" t="str">
        <f>+VLOOKUP(C139,'[1]Notas 3º - TL'!$A$1:$B$678,2,"FALSO")</f>
        <v>SI</v>
      </c>
      <c r="Q139" s="39"/>
      <c r="R139" s="80"/>
    </row>
    <row r="140" spans="2:18" ht="13" customHeight="1" x14ac:dyDescent="0.15">
      <c r="C140" s="97" t="s">
        <v>164</v>
      </c>
      <c r="D140" s="1" t="s">
        <v>72</v>
      </c>
      <c r="E140" s="80" t="s">
        <v>61</v>
      </c>
      <c r="F140" s="39" t="s">
        <v>62</v>
      </c>
      <c r="J140" s="80"/>
      <c r="K140" s="39"/>
      <c r="N140" s="100"/>
      <c r="O140" s="39"/>
      <c r="Q140" s="39"/>
      <c r="R140" s="80"/>
    </row>
    <row r="141" spans="2:18" ht="13" customHeight="1" x14ac:dyDescent="0.15">
      <c r="C141" s="97" t="s">
        <v>174</v>
      </c>
      <c r="D141" s="1" t="s">
        <v>68</v>
      </c>
      <c r="E141" s="80" t="s">
        <v>61</v>
      </c>
      <c r="F141" s="39" t="s">
        <v>69</v>
      </c>
      <c r="G141" s="98">
        <v>10.77</v>
      </c>
      <c r="H141" s="98">
        <v>1.89</v>
      </c>
      <c r="I141" s="98">
        <v>12.66</v>
      </c>
      <c r="J141" s="99">
        <v>871</v>
      </c>
      <c r="K141" s="39" t="s">
        <v>69</v>
      </c>
      <c r="L141" s="1">
        <v>15.63</v>
      </c>
      <c r="M141" s="1">
        <v>28.29</v>
      </c>
      <c r="N141" s="100">
        <v>667</v>
      </c>
      <c r="O141" s="39" t="s">
        <v>62</v>
      </c>
      <c r="Q141" s="39"/>
      <c r="R141" s="80"/>
    </row>
    <row r="142" spans="2:18" ht="13" customHeight="1" x14ac:dyDescent="0.15">
      <c r="B142" s="259"/>
      <c r="C142" s="260" t="s">
        <v>165</v>
      </c>
      <c r="D142" s="259" t="s">
        <v>66</v>
      </c>
      <c r="E142" s="261" t="s">
        <v>61</v>
      </c>
      <c r="F142" s="262" t="s">
        <v>69</v>
      </c>
      <c r="G142" s="259">
        <v>11.58</v>
      </c>
      <c r="H142" s="259">
        <v>1.42</v>
      </c>
      <c r="I142" s="259">
        <v>13</v>
      </c>
      <c r="J142" s="261">
        <v>740</v>
      </c>
      <c r="K142" s="262" t="s">
        <v>62</v>
      </c>
      <c r="L142" s="259"/>
      <c r="M142" s="259"/>
      <c r="N142" s="263"/>
      <c r="O142" s="262"/>
      <c r="P142" s="259"/>
      <c r="Q142" s="262"/>
      <c r="R142" s="261"/>
    </row>
    <row r="143" spans="2:18" ht="13" customHeight="1" x14ac:dyDescent="0.15">
      <c r="C143" s="97" t="s">
        <v>166</v>
      </c>
      <c r="D143" s="1" t="s">
        <v>82</v>
      </c>
      <c r="E143" s="80" t="s">
        <v>61</v>
      </c>
      <c r="F143" s="39" t="s">
        <v>69</v>
      </c>
      <c r="G143" s="1">
        <v>11.76</v>
      </c>
      <c r="H143" s="1">
        <v>1.89</v>
      </c>
      <c r="I143" s="1">
        <v>13.65</v>
      </c>
      <c r="J143" s="80">
        <v>533</v>
      </c>
      <c r="K143" s="39" t="s">
        <v>62</v>
      </c>
      <c r="N143" s="100"/>
      <c r="O143" s="39"/>
      <c r="Q143" s="39"/>
      <c r="R143" s="80"/>
    </row>
    <row r="144" spans="2:18" ht="13" customHeight="1" x14ac:dyDescent="0.15">
      <c r="C144" s="97" t="s">
        <v>167</v>
      </c>
      <c r="D144" s="1" t="s">
        <v>68</v>
      </c>
      <c r="E144" s="80" t="s">
        <v>61</v>
      </c>
      <c r="F144" s="39" t="s">
        <v>62</v>
      </c>
      <c r="J144" s="80"/>
      <c r="K144" s="39"/>
      <c r="N144" s="100"/>
      <c r="O144" s="39"/>
      <c r="Q144" s="39"/>
      <c r="R144" s="80"/>
    </row>
    <row r="145" spans="3:18" ht="13" customHeight="1" x14ac:dyDescent="0.15">
      <c r="C145" s="97" t="s">
        <v>168</v>
      </c>
      <c r="D145" s="1" t="s">
        <v>64</v>
      </c>
      <c r="E145" s="80" t="s">
        <v>61</v>
      </c>
      <c r="F145" s="39" t="s">
        <v>62</v>
      </c>
      <c r="J145" s="80"/>
      <c r="K145" s="39"/>
      <c r="N145" s="100"/>
      <c r="O145" s="39"/>
      <c r="Q145" s="39"/>
      <c r="R145" s="80"/>
    </row>
    <row r="146" spans="3:18" ht="13" customHeight="1" x14ac:dyDescent="0.15">
      <c r="C146" s="97" t="s">
        <v>169</v>
      </c>
      <c r="D146" s="1" t="s">
        <v>79</v>
      </c>
      <c r="E146" s="80" t="s">
        <v>61</v>
      </c>
      <c r="F146" s="39" t="s">
        <v>62</v>
      </c>
      <c r="J146" s="80"/>
      <c r="K146" s="39"/>
      <c r="N146" s="100"/>
      <c r="O146" s="39"/>
      <c r="Q146" s="39"/>
      <c r="R146" s="80"/>
    </row>
    <row r="147" spans="3:18" ht="13" customHeight="1" x14ac:dyDescent="0.15">
      <c r="C147" s="97" t="s">
        <v>170</v>
      </c>
      <c r="D147" s="1" t="s">
        <v>68</v>
      </c>
      <c r="E147" s="80" t="s">
        <v>61</v>
      </c>
      <c r="F147" s="39" t="s">
        <v>69</v>
      </c>
      <c r="G147" s="1">
        <v>10.25</v>
      </c>
      <c r="H147" s="1">
        <v>1.73</v>
      </c>
      <c r="I147" s="1">
        <v>11.98</v>
      </c>
      <c r="J147" s="80">
        <v>1069</v>
      </c>
      <c r="K147" s="39" t="s">
        <v>62</v>
      </c>
      <c r="N147" s="100"/>
      <c r="O147" s="39"/>
      <c r="Q147" s="39"/>
      <c r="R147" s="80"/>
    </row>
    <row r="148" spans="3:18" ht="13" customHeight="1" x14ac:dyDescent="0.15">
      <c r="C148" s="97" t="s">
        <v>171</v>
      </c>
      <c r="D148" s="1" t="s">
        <v>64</v>
      </c>
      <c r="E148" s="80" t="s">
        <v>61</v>
      </c>
      <c r="F148" s="39" t="s">
        <v>62</v>
      </c>
      <c r="J148" s="80"/>
      <c r="K148" s="39"/>
      <c r="N148" s="100"/>
      <c r="O148" s="39"/>
      <c r="Q148" s="39"/>
      <c r="R148" s="80"/>
    </row>
    <row r="149" spans="3:18" ht="13" customHeight="1" x14ac:dyDescent="0.15">
      <c r="C149" s="97" t="s">
        <v>172</v>
      </c>
      <c r="D149" s="1" t="s">
        <v>64</v>
      </c>
      <c r="E149" s="80" t="s">
        <v>61</v>
      </c>
      <c r="F149" s="39" t="s">
        <v>62</v>
      </c>
      <c r="J149" s="80"/>
      <c r="K149" s="39"/>
      <c r="N149" s="100"/>
      <c r="O149" s="39"/>
      <c r="Q149" s="39"/>
      <c r="R149" s="80"/>
    </row>
    <row r="150" spans="3:18" ht="13" customHeight="1" x14ac:dyDescent="0.15">
      <c r="C150" s="97" t="s">
        <v>173</v>
      </c>
      <c r="D150" s="1" t="s">
        <v>85</v>
      </c>
      <c r="E150" s="80" t="s">
        <v>61</v>
      </c>
      <c r="F150" s="39" t="s">
        <v>62</v>
      </c>
      <c r="J150" s="80"/>
      <c r="K150" s="39"/>
      <c r="N150" s="100"/>
      <c r="O150" s="39"/>
      <c r="Q150" s="39"/>
      <c r="R150" s="80"/>
    </row>
    <row r="151" spans="3:18" ht="13" customHeight="1" x14ac:dyDescent="0.15">
      <c r="C151" s="97" t="s">
        <v>179</v>
      </c>
      <c r="D151" s="1" t="s">
        <v>64</v>
      </c>
      <c r="E151" s="80" t="s">
        <v>61</v>
      </c>
      <c r="F151" s="39" t="s">
        <v>69</v>
      </c>
      <c r="G151" s="98">
        <v>10.33</v>
      </c>
      <c r="H151" s="98">
        <v>2.84</v>
      </c>
      <c r="I151" s="98">
        <v>13.17</v>
      </c>
      <c r="J151" s="99">
        <v>679</v>
      </c>
      <c r="K151" s="39" t="s">
        <v>69</v>
      </c>
      <c r="L151" s="1">
        <v>15.73</v>
      </c>
      <c r="M151" s="1">
        <v>28.9</v>
      </c>
      <c r="N151" s="100">
        <v>597</v>
      </c>
      <c r="O151" s="39" t="s">
        <v>62</v>
      </c>
      <c r="Q151" s="39"/>
      <c r="R151" s="80"/>
    </row>
    <row r="152" spans="3:18" ht="13" customHeight="1" x14ac:dyDescent="0.15">
      <c r="C152" s="97" t="s">
        <v>175</v>
      </c>
      <c r="D152" s="1" t="s">
        <v>64</v>
      </c>
      <c r="E152" s="80" t="s">
        <v>61</v>
      </c>
      <c r="F152" s="39" t="s">
        <v>62</v>
      </c>
      <c r="J152" s="80"/>
      <c r="K152" s="39"/>
      <c r="N152" s="100"/>
      <c r="O152" s="39"/>
      <c r="Q152" s="39"/>
      <c r="R152" s="80"/>
    </row>
    <row r="153" spans="3:18" ht="13" customHeight="1" x14ac:dyDescent="0.15">
      <c r="C153" s="97" t="s">
        <v>176</v>
      </c>
      <c r="D153" s="1" t="s">
        <v>64</v>
      </c>
      <c r="E153" s="80" t="s">
        <v>61</v>
      </c>
      <c r="F153" s="39" t="s">
        <v>62</v>
      </c>
      <c r="J153" s="80"/>
      <c r="K153" s="39"/>
      <c r="N153" s="100"/>
      <c r="O153" s="39"/>
      <c r="Q153" s="39"/>
      <c r="R153" s="80"/>
    </row>
    <row r="154" spans="3:18" ht="13" customHeight="1" x14ac:dyDescent="0.15">
      <c r="C154" s="97" t="s">
        <v>177</v>
      </c>
      <c r="D154" s="1" t="s">
        <v>68</v>
      </c>
      <c r="E154" s="80" t="s">
        <v>61</v>
      </c>
      <c r="F154" s="39" t="s">
        <v>62</v>
      </c>
      <c r="J154" s="80"/>
      <c r="K154" s="39"/>
      <c r="N154" s="100"/>
      <c r="O154" s="39"/>
      <c r="Q154" s="39"/>
      <c r="R154" s="80"/>
    </row>
    <row r="155" spans="3:18" ht="13" customHeight="1" x14ac:dyDescent="0.15">
      <c r="C155" s="97" t="s">
        <v>178</v>
      </c>
      <c r="D155" s="1" t="s">
        <v>64</v>
      </c>
      <c r="E155" s="80" t="s">
        <v>61</v>
      </c>
      <c r="F155" s="39" t="s">
        <v>62</v>
      </c>
      <c r="J155" s="80"/>
      <c r="K155" s="39"/>
      <c r="N155" s="100"/>
      <c r="O155" s="39"/>
      <c r="Q155" s="39"/>
      <c r="R155" s="80"/>
    </row>
    <row r="156" spans="3:18" ht="13" customHeight="1" x14ac:dyDescent="0.15">
      <c r="C156" s="97" t="s">
        <v>186</v>
      </c>
      <c r="D156" s="1" t="s">
        <v>66</v>
      </c>
      <c r="E156" s="80" t="s">
        <v>61</v>
      </c>
      <c r="F156" s="39" t="s">
        <v>69</v>
      </c>
      <c r="G156" s="98">
        <v>14.03</v>
      </c>
      <c r="H156" s="98">
        <v>1.1000000000000001</v>
      </c>
      <c r="I156" s="98">
        <v>15.129999999999999</v>
      </c>
      <c r="J156" s="99">
        <v>201</v>
      </c>
      <c r="K156" s="39" t="s">
        <v>69</v>
      </c>
      <c r="L156" s="1">
        <v>19.72</v>
      </c>
      <c r="M156" s="1">
        <v>34.849999999999994</v>
      </c>
      <c r="N156" s="100">
        <v>40</v>
      </c>
      <c r="O156" s="39" t="s">
        <v>69</v>
      </c>
      <c r="P156" s="1">
        <v>26.11</v>
      </c>
      <c r="Q156" s="39">
        <f>+P156+M156</f>
        <v>60.959999999999994</v>
      </c>
      <c r="R156" s="99">
        <v>29</v>
      </c>
    </row>
    <row r="157" spans="3:18" ht="13" customHeight="1" x14ac:dyDescent="0.15">
      <c r="C157" s="97" t="s">
        <v>180</v>
      </c>
      <c r="D157" s="1" t="s">
        <v>72</v>
      </c>
      <c r="E157" s="80" t="s">
        <v>61</v>
      </c>
      <c r="F157" s="39" t="s">
        <v>62</v>
      </c>
      <c r="J157" s="80"/>
      <c r="K157" s="39"/>
      <c r="N157" s="100"/>
      <c r="O157" s="39"/>
      <c r="Q157" s="39"/>
      <c r="R157" s="80"/>
    </row>
    <row r="158" spans="3:18" ht="13" customHeight="1" x14ac:dyDescent="0.15">
      <c r="C158" s="97" t="s">
        <v>181</v>
      </c>
      <c r="D158" s="1" t="s">
        <v>64</v>
      </c>
      <c r="E158" s="80" t="s">
        <v>61</v>
      </c>
      <c r="F158" s="39" t="s">
        <v>62</v>
      </c>
      <c r="J158" s="80"/>
      <c r="K158" s="39"/>
      <c r="N158" s="100"/>
      <c r="O158" s="39"/>
      <c r="Q158" s="39"/>
      <c r="R158" s="80"/>
    </row>
    <row r="159" spans="3:18" ht="13" customHeight="1" x14ac:dyDescent="0.15">
      <c r="C159" s="97" t="s">
        <v>182</v>
      </c>
      <c r="D159" s="1" t="s">
        <v>64</v>
      </c>
      <c r="E159" s="80" t="s">
        <v>61</v>
      </c>
      <c r="F159" s="39" t="s">
        <v>62</v>
      </c>
      <c r="J159" s="80"/>
      <c r="K159" s="39"/>
      <c r="N159" s="100"/>
      <c r="O159" s="39"/>
      <c r="Q159" s="39"/>
      <c r="R159" s="80"/>
    </row>
    <row r="160" spans="3:18" ht="13" customHeight="1" x14ac:dyDescent="0.15">
      <c r="C160" s="97" t="s">
        <v>183</v>
      </c>
      <c r="D160" s="1" t="s">
        <v>68</v>
      </c>
      <c r="E160" s="80" t="s">
        <v>61</v>
      </c>
      <c r="F160" s="39" t="s">
        <v>62</v>
      </c>
      <c r="J160" s="80"/>
      <c r="K160" s="39"/>
      <c r="N160" s="100"/>
      <c r="O160" s="39"/>
      <c r="Q160" s="39"/>
      <c r="R160" s="80"/>
    </row>
    <row r="161" spans="3:18" x14ac:dyDescent="0.15">
      <c r="C161" s="97" t="s">
        <v>184</v>
      </c>
      <c r="D161" s="1" t="s">
        <v>68</v>
      </c>
      <c r="E161" s="80" t="s">
        <v>61</v>
      </c>
      <c r="F161" s="39" t="s">
        <v>69</v>
      </c>
      <c r="G161" s="1">
        <v>13.73</v>
      </c>
      <c r="H161" s="1">
        <v>1.57</v>
      </c>
      <c r="I161" s="1">
        <v>15.3</v>
      </c>
      <c r="J161" s="80">
        <v>182</v>
      </c>
      <c r="K161" s="39" t="s">
        <v>62</v>
      </c>
      <c r="N161" s="100"/>
      <c r="O161" s="39"/>
      <c r="Q161" s="39"/>
      <c r="R161" s="80"/>
    </row>
    <row r="162" spans="3:18" x14ac:dyDescent="0.15">
      <c r="C162" s="97" t="s">
        <v>194</v>
      </c>
      <c r="D162" s="1" t="s">
        <v>68</v>
      </c>
      <c r="E162" s="80" t="s">
        <v>61</v>
      </c>
      <c r="F162" s="39" t="s">
        <v>69</v>
      </c>
      <c r="G162" s="98">
        <v>12.96</v>
      </c>
      <c r="H162" s="98">
        <v>1.57</v>
      </c>
      <c r="I162" s="98">
        <v>14.530000000000001</v>
      </c>
      <c r="J162" s="99">
        <v>304</v>
      </c>
      <c r="K162" s="39" t="s">
        <v>69</v>
      </c>
      <c r="L162" s="1">
        <v>16.75</v>
      </c>
      <c r="M162" s="1">
        <v>31.28</v>
      </c>
      <c r="N162" s="100">
        <v>260</v>
      </c>
      <c r="O162" s="39" t="s">
        <v>69</v>
      </c>
      <c r="P162" s="1">
        <v>21.71</v>
      </c>
      <c r="Q162" s="39">
        <f>+P162+M162</f>
        <v>52.99</v>
      </c>
      <c r="R162" s="99">
        <v>272</v>
      </c>
    </row>
    <row r="163" spans="3:18" ht="13" customHeight="1" x14ac:dyDescent="0.15">
      <c r="C163" s="97" t="s">
        <v>187</v>
      </c>
      <c r="D163" s="1" t="s">
        <v>72</v>
      </c>
      <c r="E163" s="80" t="s">
        <v>61</v>
      </c>
      <c r="F163" s="39" t="s">
        <v>69</v>
      </c>
      <c r="G163" s="98">
        <v>10.83</v>
      </c>
      <c r="H163" s="98">
        <v>1.73</v>
      </c>
      <c r="I163" s="98">
        <v>12.56</v>
      </c>
      <c r="J163" s="99">
        <v>899</v>
      </c>
      <c r="K163" s="39" t="s">
        <v>69</v>
      </c>
      <c r="L163" s="1">
        <v>17.63</v>
      </c>
      <c r="M163" s="1">
        <v>30.189999999999998</v>
      </c>
      <c r="N163" s="100">
        <v>399</v>
      </c>
      <c r="O163" s="39" t="s">
        <v>62</v>
      </c>
      <c r="Q163" s="39"/>
      <c r="R163" s="80"/>
    </row>
    <row r="164" spans="3:18" ht="13" customHeight="1" x14ac:dyDescent="0.15">
      <c r="C164" s="97" t="s">
        <v>188</v>
      </c>
      <c r="D164" s="1" t="s">
        <v>79</v>
      </c>
      <c r="E164" s="80" t="s">
        <v>61</v>
      </c>
      <c r="F164" s="39" t="s">
        <v>62</v>
      </c>
      <c r="J164" s="80"/>
      <c r="K164" s="39"/>
      <c r="N164" s="100"/>
      <c r="O164" s="39"/>
      <c r="Q164" s="39"/>
      <c r="R164" s="80"/>
    </row>
    <row r="165" spans="3:18" ht="13" customHeight="1" x14ac:dyDescent="0.15">
      <c r="C165" s="97" t="s">
        <v>189</v>
      </c>
      <c r="D165" s="1" t="s">
        <v>60</v>
      </c>
      <c r="E165" s="80" t="s">
        <v>61</v>
      </c>
      <c r="F165" s="39" t="s">
        <v>62</v>
      </c>
      <c r="J165" s="80"/>
      <c r="K165" s="39"/>
      <c r="N165" s="100"/>
      <c r="O165" s="39"/>
      <c r="Q165" s="39"/>
      <c r="R165" s="80"/>
    </row>
    <row r="166" spans="3:18" ht="13" customHeight="1" x14ac:dyDescent="0.15">
      <c r="C166" s="97" t="s">
        <v>190</v>
      </c>
      <c r="D166" s="1" t="s">
        <v>68</v>
      </c>
      <c r="E166" s="80" t="s">
        <v>61</v>
      </c>
      <c r="F166" s="39" t="s">
        <v>62</v>
      </c>
      <c r="J166" s="80"/>
      <c r="K166" s="39"/>
      <c r="N166" s="100"/>
      <c r="O166" s="39"/>
      <c r="Q166" s="39"/>
      <c r="R166" s="80"/>
    </row>
    <row r="167" spans="3:18" ht="13" customHeight="1" x14ac:dyDescent="0.15">
      <c r="C167" s="97" t="s">
        <v>216</v>
      </c>
      <c r="D167" s="1" t="s">
        <v>60</v>
      </c>
      <c r="E167" s="80" t="s">
        <v>61</v>
      </c>
      <c r="F167" s="39" t="s">
        <v>62</v>
      </c>
      <c r="J167" s="80"/>
      <c r="K167" s="39"/>
      <c r="N167" s="100"/>
      <c r="O167" s="39"/>
      <c r="Q167" s="39"/>
      <c r="R167" s="80"/>
    </row>
    <row r="168" spans="3:18" ht="13" customHeight="1" x14ac:dyDescent="0.15">
      <c r="C168" s="97" t="s">
        <v>217</v>
      </c>
      <c r="D168" s="1" t="s">
        <v>68</v>
      </c>
      <c r="E168" s="80" t="s">
        <v>61</v>
      </c>
      <c r="F168" s="39" t="s">
        <v>62</v>
      </c>
      <c r="J168" s="80"/>
      <c r="K168" s="39"/>
      <c r="N168" s="100"/>
      <c r="O168" s="39"/>
      <c r="Q168" s="39"/>
      <c r="R168" s="80"/>
    </row>
    <row r="169" spans="3:18" ht="13" customHeight="1" x14ac:dyDescent="0.15">
      <c r="C169" s="97" t="s">
        <v>191</v>
      </c>
      <c r="D169" s="1" t="s">
        <v>64</v>
      </c>
      <c r="E169" s="80" t="s">
        <v>61</v>
      </c>
      <c r="F169" s="39" t="s">
        <v>62</v>
      </c>
      <c r="J169" s="80"/>
      <c r="K169" s="39"/>
      <c r="N169" s="100"/>
      <c r="O169" s="39"/>
      <c r="Q169" s="39"/>
      <c r="R169" s="80"/>
    </row>
    <row r="170" spans="3:18" x14ac:dyDescent="0.15">
      <c r="C170" s="97" t="s">
        <v>192</v>
      </c>
      <c r="D170" s="1" t="s">
        <v>72</v>
      </c>
      <c r="E170" s="80" t="s">
        <v>61</v>
      </c>
      <c r="F170" s="39" t="s">
        <v>62</v>
      </c>
      <c r="J170" s="80"/>
      <c r="K170" s="39"/>
      <c r="N170" s="100"/>
      <c r="O170" s="39"/>
      <c r="Q170" s="39"/>
      <c r="R170" s="80"/>
    </row>
    <row r="171" spans="3:18" ht="13" customHeight="1" x14ac:dyDescent="0.15">
      <c r="C171" s="97" t="s">
        <v>193</v>
      </c>
      <c r="D171" s="1" t="s">
        <v>64</v>
      </c>
      <c r="E171" s="80" t="s">
        <v>61</v>
      </c>
      <c r="F171" s="39" t="s">
        <v>62</v>
      </c>
      <c r="J171" s="80"/>
      <c r="K171" s="39"/>
      <c r="N171" s="100"/>
      <c r="O171" s="39"/>
      <c r="Q171" s="39"/>
      <c r="R171" s="80"/>
    </row>
    <row r="172" spans="3:18" ht="13" customHeight="1" x14ac:dyDescent="0.15">
      <c r="C172" s="97" t="s">
        <v>223</v>
      </c>
      <c r="D172" s="1" t="s">
        <v>60</v>
      </c>
      <c r="E172" s="80" t="s">
        <v>61</v>
      </c>
      <c r="F172" s="39" t="s">
        <v>69</v>
      </c>
      <c r="G172" s="98">
        <v>13.01</v>
      </c>
      <c r="H172" s="98">
        <v>1.89</v>
      </c>
      <c r="I172" s="98">
        <v>14.9</v>
      </c>
      <c r="J172" s="99">
        <v>241</v>
      </c>
      <c r="K172" s="39" t="s">
        <v>69</v>
      </c>
      <c r="L172" s="1">
        <v>16.170000000000002</v>
      </c>
      <c r="M172" s="1">
        <v>31.07</v>
      </c>
      <c r="N172" s="100">
        <v>284</v>
      </c>
      <c r="O172" s="39" t="s">
        <v>69</v>
      </c>
      <c r="P172" s="1">
        <v>24.18</v>
      </c>
      <c r="Q172" s="39">
        <f>+P172+M172</f>
        <v>55.25</v>
      </c>
      <c r="R172" s="99">
        <v>170</v>
      </c>
    </row>
    <row r="173" spans="3:18" ht="13" customHeight="1" x14ac:dyDescent="0.15">
      <c r="C173" s="97" t="s">
        <v>195</v>
      </c>
      <c r="D173" s="1" t="s">
        <v>72</v>
      </c>
      <c r="E173" s="80" t="s">
        <v>61</v>
      </c>
      <c r="F173" s="39" t="s">
        <v>62</v>
      </c>
      <c r="J173" s="80"/>
      <c r="K173" s="39"/>
      <c r="N173" s="100"/>
      <c r="O173" s="39"/>
      <c r="Q173" s="39"/>
      <c r="R173" s="80"/>
    </row>
    <row r="174" spans="3:18" ht="13" customHeight="1" x14ac:dyDescent="0.15">
      <c r="C174" s="97" t="s">
        <v>196</v>
      </c>
      <c r="D174" s="1" t="s">
        <v>68</v>
      </c>
      <c r="E174" s="80" t="s">
        <v>61</v>
      </c>
      <c r="F174" s="39" t="s">
        <v>62</v>
      </c>
      <c r="J174" s="80"/>
      <c r="K174" s="39"/>
      <c r="N174" s="100"/>
      <c r="O174" s="39"/>
      <c r="Q174" s="39"/>
      <c r="R174" s="80"/>
    </row>
    <row r="175" spans="3:18" ht="13" customHeight="1" x14ac:dyDescent="0.15">
      <c r="C175" s="97" t="s">
        <v>197</v>
      </c>
      <c r="D175" s="1" t="s">
        <v>68</v>
      </c>
      <c r="E175" s="80" t="s">
        <v>61</v>
      </c>
      <c r="F175" s="39" t="s">
        <v>62</v>
      </c>
      <c r="J175" s="80"/>
      <c r="K175" s="39"/>
      <c r="N175" s="100"/>
      <c r="O175" s="39"/>
      <c r="Q175" s="39"/>
      <c r="R175" s="80"/>
    </row>
    <row r="176" spans="3:18" ht="13" customHeight="1" x14ac:dyDescent="0.15">
      <c r="C176" s="97" t="s">
        <v>198</v>
      </c>
      <c r="D176" s="1" t="s">
        <v>64</v>
      </c>
      <c r="E176" s="80" t="s">
        <v>88</v>
      </c>
      <c r="F176" s="39" t="s">
        <v>62</v>
      </c>
      <c r="J176" s="80"/>
      <c r="K176" s="39"/>
      <c r="N176" s="100"/>
      <c r="O176" s="39"/>
      <c r="Q176" s="39"/>
      <c r="R176" s="80"/>
    </row>
    <row r="177" spans="3:18" ht="13" customHeight="1" x14ac:dyDescent="0.15">
      <c r="C177" s="97" t="s">
        <v>199</v>
      </c>
      <c r="D177" s="1" t="s">
        <v>82</v>
      </c>
      <c r="E177" s="80" t="s">
        <v>61</v>
      </c>
      <c r="F177" s="39" t="s">
        <v>62</v>
      </c>
      <c r="J177" s="80"/>
      <c r="K177" s="39"/>
      <c r="N177" s="100"/>
      <c r="O177" s="39"/>
      <c r="Q177" s="39"/>
      <c r="R177" s="80"/>
    </row>
    <row r="178" spans="3:18" ht="13" customHeight="1" x14ac:dyDescent="0.15">
      <c r="C178" s="97" t="s">
        <v>200</v>
      </c>
      <c r="D178" s="1" t="s">
        <v>60</v>
      </c>
      <c r="E178" s="80" t="s">
        <v>61</v>
      </c>
      <c r="F178" s="39" t="s">
        <v>62</v>
      </c>
      <c r="J178" s="80"/>
      <c r="K178" s="39"/>
      <c r="N178" s="100"/>
      <c r="O178" s="39"/>
      <c r="Q178" s="39"/>
      <c r="R178" s="80"/>
    </row>
    <row r="179" spans="3:18" ht="13" customHeight="1" x14ac:dyDescent="0.15">
      <c r="C179" s="97" t="s">
        <v>201</v>
      </c>
      <c r="D179" s="1" t="s">
        <v>85</v>
      </c>
      <c r="E179" s="80" t="s">
        <v>61</v>
      </c>
      <c r="F179" s="39" t="s">
        <v>62</v>
      </c>
      <c r="J179" s="80"/>
      <c r="K179" s="39"/>
      <c r="N179" s="100"/>
      <c r="O179" s="39"/>
      <c r="Q179" s="39"/>
      <c r="R179" s="80"/>
    </row>
    <row r="180" spans="3:18" ht="13" customHeight="1" x14ac:dyDescent="0.15">
      <c r="C180" s="97" t="s">
        <v>202</v>
      </c>
      <c r="D180" s="1" t="s">
        <v>68</v>
      </c>
      <c r="E180" s="80" t="s">
        <v>61</v>
      </c>
      <c r="F180" s="39" t="s">
        <v>62</v>
      </c>
      <c r="J180" s="80"/>
      <c r="K180" s="39"/>
      <c r="N180" s="100"/>
      <c r="O180" s="39"/>
      <c r="Q180" s="39"/>
      <c r="R180" s="80"/>
    </row>
    <row r="181" spans="3:18" ht="13" customHeight="1" x14ac:dyDescent="0.15">
      <c r="C181" s="97" t="s">
        <v>203</v>
      </c>
      <c r="D181" s="1" t="s">
        <v>64</v>
      </c>
      <c r="E181" s="80" t="s">
        <v>61</v>
      </c>
      <c r="F181" s="39" t="s">
        <v>62</v>
      </c>
      <c r="J181" s="80"/>
      <c r="K181" s="39"/>
      <c r="N181" s="100"/>
      <c r="O181" s="39"/>
      <c r="Q181" s="39"/>
      <c r="R181" s="80"/>
    </row>
    <row r="182" spans="3:18" ht="13" customHeight="1" x14ac:dyDescent="0.15">
      <c r="C182" s="97" t="s">
        <v>204</v>
      </c>
      <c r="D182" s="1" t="s">
        <v>64</v>
      </c>
      <c r="E182" s="80" t="s">
        <v>61</v>
      </c>
      <c r="F182" s="39" t="s">
        <v>62</v>
      </c>
      <c r="J182" s="80"/>
      <c r="K182" s="39"/>
      <c r="N182" s="100"/>
      <c r="O182" s="39"/>
      <c r="Q182" s="39"/>
      <c r="R182" s="80"/>
    </row>
    <row r="183" spans="3:18" ht="13" customHeight="1" x14ac:dyDescent="0.15">
      <c r="C183" s="97" t="s">
        <v>205</v>
      </c>
      <c r="D183" s="1" t="s">
        <v>66</v>
      </c>
      <c r="E183" s="80" t="s">
        <v>61</v>
      </c>
      <c r="F183" s="39" t="s">
        <v>69</v>
      </c>
      <c r="G183" s="1">
        <v>12.31</v>
      </c>
      <c r="H183" s="1">
        <v>0.94</v>
      </c>
      <c r="I183" s="1">
        <v>13.25</v>
      </c>
      <c r="J183" s="80">
        <v>655</v>
      </c>
      <c r="K183" s="39" t="s">
        <v>62</v>
      </c>
      <c r="N183" s="100"/>
      <c r="O183" s="39"/>
      <c r="Q183" s="39"/>
      <c r="R183" s="80"/>
    </row>
    <row r="184" spans="3:18" ht="13" customHeight="1" x14ac:dyDescent="0.15">
      <c r="C184" s="97" t="s">
        <v>206</v>
      </c>
      <c r="D184" s="1" t="s">
        <v>64</v>
      </c>
      <c r="E184" s="80" t="s">
        <v>61</v>
      </c>
      <c r="F184" s="39" t="s">
        <v>69</v>
      </c>
      <c r="G184" s="1">
        <v>12.5</v>
      </c>
      <c r="H184" s="1">
        <v>1.1000000000000001</v>
      </c>
      <c r="I184" s="1">
        <v>13.6</v>
      </c>
      <c r="J184" s="80">
        <v>542</v>
      </c>
      <c r="K184" s="39" t="s">
        <v>62</v>
      </c>
      <c r="N184" s="100"/>
      <c r="O184" s="39"/>
      <c r="Q184" s="39"/>
      <c r="R184" s="80"/>
    </row>
    <row r="185" spans="3:18" ht="13" customHeight="1" x14ac:dyDescent="0.15">
      <c r="C185" s="97" t="s">
        <v>207</v>
      </c>
      <c r="D185" s="1" t="s">
        <v>68</v>
      </c>
      <c r="E185" s="80" t="s">
        <v>61</v>
      </c>
      <c r="F185" s="39" t="s">
        <v>62</v>
      </c>
      <c r="J185" s="80"/>
      <c r="K185" s="39"/>
      <c r="N185" s="100"/>
      <c r="O185" s="39"/>
      <c r="Q185" s="39"/>
      <c r="R185" s="80"/>
    </row>
    <row r="186" spans="3:18" ht="13" customHeight="1" x14ac:dyDescent="0.15">
      <c r="C186" s="97" t="s">
        <v>208</v>
      </c>
      <c r="D186" s="1" t="s">
        <v>64</v>
      </c>
      <c r="E186" s="80" t="s">
        <v>61</v>
      </c>
      <c r="F186" s="39" t="s">
        <v>62</v>
      </c>
      <c r="J186" s="80"/>
      <c r="K186" s="39"/>
      <c r="N186" s="100"/>
      <c r="O186" s="39"/>
      <c r="Q186" s="39"/>
      <c r="R186" s="80"/>
    </row>
    <row r="187" spans="3:18" ht="13" customHeight="1" x14ac:dyDescent="0.15">
      <c r="C187" s="97" t="s">
        <v>209</v>
      </c>
      <c r="D187" s="1" t="s">
        <v>79</v>
      </c>
      <c r="E187" s="80" t="s">
        <v>61</v>
      </c>
      <c r="F187" s="39" t="s">
        <v>62</v>
      </c>
      <c r="J187" s="80"/>
      <c r="K187" s="39"/>
      <c r="N187" s="100"/>
      <c r="O187" s="39"/>
      <c r="Q187" s="39"/>
      <c r="R187" s="80"/>
    </row>
    <row r="188" spans="3:18" ht="13" customHeight="1" x14ac:dyDescent="0.15">
      <c r="C188" s="97" t="s">
        <v>210</v>
      </c>
      <c r="D188" s="1" t="s">
        <v>68</v>
      </c>
      <c r="E188" s="80" t="s">
        <v>61</v>
      </c>
      <c r="F188" s="39" t="s">
        <v>69</v>
      </c>
      <c r="G188" s="1">
        <v>12.81</v>
      </c>
      <c r="H188" s="1">
        <v>0.47</v>
      </c>
      <c r="I188" s="1">
        <v>13.280000000000001</v>
      </c>
      <c r="J188" s="80">
        <v>647</v>
      </c>
      <c r="K188" s="39" t="s">
        <v>62</v>
      </c>
      <c r="N188" s="100"/>
      <c r="O188" s="39"/>
      <c r="Q188" s="39"/>
      <c r="R188" s="80"/>
    </row>
    <row r="189" spans="3:18" ht="13" customHeight="1" x14ac:dyDescent="0.15">
      <c r="C189" s="97" t="s">
        <v>211</v>
      </c>
      <c r="D189" s="1" t="s">
        <v>72</v>
      </c>
      <c r="E189" s="80" t="s">
        <v>61</v>
      </c>
      <c r="F189" s="39" t="s">
        <v>69</v>
      </c>
      <c r="G189" s="1">
        <v>10.34</v>
      </c>
      <c r="H189" s="1">
        <v>1.26</v>
      </c>
      <c r="I189" s="1">
        <v>11.6</v>
      </c>
      <c r="J189" s="80">
        <v>1174</v>
      </c>
      <c r="K189" s="39" t="s">
        <v>62</v>
      </c>
      <c r="N189" s="100"/>
      <c r="O189" s="39"/>
      <c r="Q189" s="39"/>
      <c r="R189" s="80"/>
    </row>
    <row r="190" spans="3:18" ht="13" customHeight="1" x14ac:dyDescent="0.15">
      <c r="C190" s="97" t="s">
        <v>212</v>
      </c>
      <c r="D190" s="1" t="s">
        <v>66</v>
      </c>
      <c r="E190" s="80" t="s">
        <v>61</v>
      </c>
      <c r="F190" s="39" t="s">
        <v>62</v>
      </c>
      <c r="J190" s="80"/>
      <c r="K190" s="39"/>
      <c r="N190" s="100"/>
      <c r="O190" s="39"/>
      <c r="Q190" s="39"/>
      <c r="R190" s="80"/>
    </row>
    <row r="191" spans="3:18" ht="13" customHeight="1" x14ac:dyDescent="0.15">
      <c r="C191" s="97" t="s">
        <v>213</v>
      </c>
      <c r="D191" s="1" t="s">
        <v>60</v>
      </c>
      <c r="E191" s="80" t="s">
        <v>61</v>
      </c>
      <c r="F191" s="39" t="s">
        <v>62</v>
      </c>
      <c r="J191" s="80"/>
      <c r="K191" s="39"/>
      <c r="N191" s="100"/>
      <c r="O191" s="39"/>
      <c r="Q191" s="39"/>
      <c r="R191" s="80"/>
    </row>
    <row r="192" spans="3:18" ht="13" customHeight="1" x14ac:dyDescent="0.15">
      <c r="C192" s="97" t="s">
        <v>214</v>
      </c>
      <c r="D192" s="1" t="s">
        <v>64</v>
      </c>
      <c r="E192" s="80" t="s">
        <v>61</v>
      </c>
      <c r="F192" s="39" t="s">
        <v>62</v>
      </c>
      <c r="J192" s="80"/>
      <c r="K192" s="39"/>
      <c r="N192" s="100"/>
      <c r="O192" s="39"/>
      <c r="Q192" s="39"/>
      <c r="R192" s="80"/>
    </row>
    <row r="193" spans="2:18" ht="13" customHeight="1" x14ac:dyDescent="0.15">
      <c r="C193" s="97" t="s">
        <v>215</v>
      </c>
      <c r="D193" s="1" t="s">
        <v>79</v>
      </c>
      <c r="E193" s="80" t="s">
        <v>61</v>
      </c>
      <c r="F193" s="39" t="s">
        <v>62</v>
      </c>
      <c r="J193" s="80"/>
      <c r="K193" s="39"/>
      <c r="N193" s="100"/>
      <c r="O193" s="39"/>
      <c r="Q193" s="39"/>
      <c r="R193" s="80"/>
    </row>
    <row r="194" spans="2:18" ht="13" customHeight="1" x14ac:dyDescent="0.15">
      <c r="C194" s="97" t="s">
        <v>218</v>
      </c>
      <c r="D194" s="1" t="s">
        <v>68</v>
      </c>
      <c r="E194" s="80" t="s">
        <v>61</v>
      </c>
      <c r="F194" s="39" t="s">
        <v>62</v>
      </c>
      <c r="J194" s="80"/>
      <c r="K194" s="39"/>
      <c r="N194" s="100"/>
      <c r="O194" s="39"/>
      <c r="Q194" s="39"/>
      <c r="R194" s="80"/>
    </row>
    <row r="195" spans="2:18" ht="13" customHeight="1" x14ac:dyDescent="0.15">
      <c r="C195" s="97" t="s">
        <v>219</v>
      </c>
      <c r="D195" s="1" t="s">
        <v>66</v>
      </c>
      <c r="E195" s="80" t="s">
        <v>61</v>
      </c>
      <c r="F195" s="39" t="s">
        <v>62</v>
      </c>
      <c r="J195" s="80"/>
      <c r="K195" s="39"/>
      <c r="N195" s="100"/>
      <c r="O195" s="39"/>
      <c r="Q195" s="39"/>
      <c r="R195" s="80"/>
    </row>
    <row r="196" spans="2:18" ht="13" customHeight="1" x14ac:dyDescent="0.15">
      <c r="C196" s="97" t="s">
        <v>220</v>
      </c>
      <c r="D196" s="1" t="s">
        <v>66</v>
      </c>
      <c r="E196" s="80" t="s">
        <v>61</v>
      </c>
      <c r="F196" s="39" t="s">
        <v>69</v>
      </c>
      <c r="G196" s="1">
        <v>11.2</v>
      </c>
      <c r="H196" s="1">
        <v>2.21</v>
      </c>
      <c r="I196" s="1">
        <v>13.41</v>
      </c>
      <c r="J196" s="80">
        <v>606</v>
      </c>
      <c r="K196" s="39" t="s">
        <v>62</v>
      </c>
      <c r="N196" s="100"/>
      <c r="O196" s="39"/>
      <c r="Q196" s="39"/>
      <c r="R196" s="80"/>
    </row>
    <row r="197" spans="2:18" ht="13" customHeight="1" x14ac:dyDescent="0.15">
      <c r="C197" s="97" t="s">
        <v>221</v>
      </c>
      <c r="D197" s="1" t="s">
        <v>72</v>
      </c>
      <c r="E197" s="80" t="s">
        <v>61</v>
      </c>
      <c r="F197" s="39" t="s">
        <v>62</v>
      </c>
      <c r="J197" s="80"/>
      <c r="K197" s="39"/>
      <c r="N197" s="100"/>
      <c r="O197" s="39"/>
      <c r="Q197" s="39"/>
      <c r="R197" s="80"/>
    </row>
    <row r="198" spans="2:18" ht="13" customHeight="1" x14ac:dyDescent="0.15">
      <c r="C198" s="97" t="s">
        <v>222</v>
      </c>
      <c r="D198" s="1" t="s">
        <v>72</v>
      </c>
      <c r="E198" s="80" t="s">
        <v>61</v>
      </c>
      <c r="F198" s="39" t="s">
        <v>62</v>
      </c>
      <c r="J198" s="80"/>
      <c r="K198" s="39"/>
      <c r="N198" s="100"/>
      <c r="O198" s="39"/>
      <c r="Q198" s="39"/>
      <c r="R198" s="80"/>
    </row>
    <row r="199" spans="2:18" x14ac:dyDescent="0.15">
      <c r="C199" s="97" t="s">
        <v>225</v>
      </c>
      <c r="D199" s="1" t="s">
        <v>66</v>
      </c>
      <c r="E199" s="80" t="s">
        <v>61</v>
      </c>
      <c r="F199" s="39" t="s">
        <v>69</v>
      </c>
      <c r="G199" s="98">
        <v>13.9</v>
      </c>
      <c r="H199" s="98">
        <v>1.89</v>
      </c>
      <c r="I199" s="98">
        <v>15.790000000000001</v>
      </c>
      <c r="J199" s="99">
        <v>121</v>
      </c>
      <c r="K199" s="39" t="s">
        <v>69</v>
      </c>
      <c r="L199" s="1">
        <v>16.440000000000001</v>
      </c>
      <c r="M199" s="1">
        <v>32.230000000000004</v>
      </c>
      <c r="N199" s="100">
        <v>170</v>
      </c>
      <c r="O199" s="39" t="s">
        <v>69</v>
      </c>
      <c r="P199" s="1">
        <v>28.58</v>
      </c>
      <c r="Q199" s="39">
        <f>+P199+M199</f>
        <v>60.81</v>
      </c>
      <c r="R199" s="99">
        <v>32</v>
      </c>
    </row>
    <row r="200" spans="2:18" ht="13" customHeight="1" x14ac:dyDescent="0.15">
      <c r="B200" s="259"/>
      <c r="C200" s="260" t="s">
        <v>224</v>
      </c>
      <c r="D200" s="259" t="s">
        <v>68</v>
      </c>
      <c r="E200" s="261" t="s">
        <v>61</v>
      </c>
      <c r="F200" s="262" t="s">
        <v>62</v>
      </c>
      <c r="G200" s="259"/>
      <c r="H200" s="259"/>
      <c r="I200" s="259"/>
      <c r="J200" s="261"/>
      <c r="K200" s="262"/>
      <c r="L200" s="259"/>
      <c r="M200" s="259"/>
      <c r="N200" s="263"/>
      <c r="O200" s="262"/>
      <c r="P200" s="259"/>
      <c r="Q200" s="262"/>
      <c r="R200" s="261"/>
    </row>
    <row r="201" spans="2:18" x14ac:dyDescent="0.15">
      <c r="C201" s="97" t="s">
        <v>239</v>
      </c>
      <c r="D201" s="1" t="s">
        <v>66</v>
      </c>
      <c r="E201" s="80" t="s">
        <v>88</v>
      </c>
      <c r="F201" s="39" t="s">
        <v>69</v>
      </c>
      <c r="G201" s="98">
        <v>14.58</v>
      </c>
      <c r="H201" s="98">
        <v>3</v>
      </c>
      <c r="I201" s="98">
        <v>17.579999999999998</v>
      </c>
      <c r="J201" s="99">
        <v>16</v>
      </c>
      <c r="K201" s="39" t="s">
        <v>69</v>
      </c>
      <c r="L201" s="1">
        <v>18.77</v>
      </c>
      <c r="M201" s="1">
        <v>36.349999999999994</v>
      </c>
      <c r="N201" s="100">
        <v>11</v>
      </c>
      <c r="O201" s="39" t="s">
        <v>69</v>
      </c>
      <c r="P201" s="1">
        <v>26.39</v>
      </c>
      <c r="Q201" s="39">
        <f>+P201+M201</f>
        <v>62.739999999999995</v>
      </c>
      <c r="R201" s="99">
        <v>11</v>
      </c>
    </row>
    <row r="202" spans="2:18" ht="13" customHeight="1" x14ac:dyDescent="0.15">
      <c r="C202" s="97" t="s">
        <v>226</v>
      </c>
      <c r="D202" s="1" t="s">
        <v>66</v>
      </c>
      <c r="E202" s="80" t="s">
        <v>61</v>
      </c>
      <c r="F202" s="39" t="s">
        <v>69</v>
      </c>
      <c r="G202" s="1">
        <v>10.029999999999999</v>
      </c>
      <c r="H202" s="1">
        <v>0.63</v>
      </c>
      <c r="I202" s="1">
        <v>10.66</v>
      </c>
      <c r="J202" s="80">
        <v>1343</v>
      </c>
      <c r="K202" s="39" t="s">
        <v>62</v>
      </c>
      <c r="N202" s="100"/>
      <c r="O202" s="39"/>
      <c r="Q202" s="39"/>
      <c r="R202" s="80"/>
    </row>
    <row r="203" spans="2:18" ht="13" customHeight="1" x14ac:dyDescent="0.15">
      <c r="C203" s="97" t="s">
        <v>227</v>
      </c>
      <c r="D203" s="1" t="s">
        <v>72</v>
      </c>
      <c r="E203" s="80" t="s">
        <v>61</v>
      </c>
      <c r="F203" s="39" t="s">
        <v>62</v>
      </c>
      <c r="J203" s="80"/>
      <c r="K203" s="39"/>
      <c r="N203" s="100"/>
      <c r="O203" s="39"/>
      <c r="Q203" s="39"/>
      <c r="R203" s="80"/>
    </row>
    <row r="204" spans="2:18" ht="13" customHeight="1" x14ac:dyDescent="0.15">
      <c r="C204" s="97" t="s">
        <v>228</v>
      </c>
      <c r="D204" s="1" t="s">
        <v>64</v>
      </c>
      <c r="E204" s="80" t="s">
        <v>61</v>
      </c>
      <c r="F204" s="39" t="s">
        <v>62</v>
      </c>
      <c r="J204" s="80"/>
      <c r="K204" s="39"/>
      <c r="N204" s="100"/>
      <c r="O204" s="39"/>
      <c r="Q204" s="39"/>
      <c r="R204" s="80"/>
    </row>
    <row r="205" spans="2:18" ht="13" customHeight="1" x14ac:dyDescent="0.15">
      <c r="C205" s="97" t="s">
        <v>229</v>
      </c>
      <c r="D205" s="1" t="s">
        <v>68</v>
      </c>
      <c r="E205" s="80" t="s">
        <v>61</v>
      </c>
      <c r="F205" s="39" t="s">
        <v>69</v>
      </c>
      <c r="G205" s="1">
        <v>12.68</v>
      </c>
      <c r="H205" s="1">
        <v>0.63</v>
      </c>
      <c r="I205" s="1">
        <v>13.31</v>
      </c>
      <c r="J205" s="80">
        <v>641</v>
      </c>
      <c r="K205" s="39" t="s">
        <v>62</v>
      </c>
      <c r="N205" s="100"/>
      <c r="O205" s="39"/>
      <c r="Q205" s="39"/>
      <c r="R205" s="80"/>
    </row>
    <row r="206" spans="2:18" ht="13" customHeight="1" x14ac:dyDescent="0.15">
      <c r="C206" s="97" t="s">
        <v>230</v>
      </c>
      <c r="D206" s="1" t="s">
        <v>66</v>
      </c>
      <c r="E206" s="80" t="s">
        <v>88</v>
      </c>
      <c r="F206" s="39" t="s">
        <v>62</v>
      </c>
      <c r="J206" s="80"/>
      <c r="K206" s="39"/>
      <c r="N206" s="100"/>
      <c r="O206" s="39"/>
      <c r="Q206" s="39"/>
      <c r="R206" s="80"/>
    </row>
    <row r="207" spans="2:18" ht="13" customHeight="1" x14ac:dyDescent="0.15">
      <c r="C207" s="97" t="s">
        <v>231</v>
      </c>
      <c r="D207" s="1" t="s">
        <v>66</v>
      </c>
      <c r="E207" s="80" t="s">
        <v>61</v>
      </c>
      <c r="F207" s="39" t="s">
        <v>62</v>
      </c>
      <c r="J207" s="80"/>
      <c r="K207" s="39"/>
      <c r="N207" s="100"/>
      <c r="O207" s="39"/>
      <c r="Q207" s="39"/>
      <c r="R207" s="80"/>
    </row>
    <row r="208" spans="2:18" ht="13" customHeight="1" x14ac:dyDescent="0.15">
      <c r="C208" s="97" t="s">
        <v>232</v>
      </c>
      <c r="D208" s="1" t="s">
        <v>85</v>
      </c>
      <c r="E208" s="80" t="s">
        <v>61</v>
      </c>
      <c r="F208" s="39" t="s">
        <v>62</v>
      </c>
      <c r="J208" s="80"/>
      <c r="K208" s="39"/>
      <c r="N208" s="100"/>
      <c r="O208" s="39"/>
      <c r="Q208" s="39"/>
      <c r="R208" s="80"/>
    </row>
    <row r="209" spans="3:18" ht="13" customHeight="1" x14ac:dyDescent="0.15">
      <c r="C209" s="97" t="s">
        <v>233</v>
      </c>
      <c r="D209" s="1" t="s">
        <v>66</v>
      </c>
      <c r="E209" s="80" t="s">
        <v>61</v>
      </c>
      <c r="F209" s="39" t="s">
        <v>62</v>
      </c>
      <c r="J209" s="80"/>
      <c r="K209" s="39"/>
      <c r="N209" s="100"/>
      <c r="O209" s="39"/>
      <c r="Q209" s="39"/>
      <c r="R209" s="80"/>
    </row>
    <row r="210" spans="3:18" ht="13" customHeight="1" x14ac:dyDescent="0.15">
      <c r="C210" s="97" t="s">
        <v>234</v>
      </c>
      <c r="D210" s="1" t="s">
        <v>68</v>
      </c>
      <c r="E210" s="80" t="s">
        <v>61</v>
      </c>
      <c r="F210" s="39" t="s">
        <v>62</v>
      </c>
      <c r="J210" s="80"/>
      <c r="K210" s="39"/>
      <c r="N210" s="100"/>
      <c r="O210" s="39"/>
      <c r="Q210" s="39"/>
      <c r="R210" s="80"/>
    </row>
    <row r="211" spans="3:18" ht="13" customHeight="1" x14ac:dyDescent="0.15">
      <c r="C211" s="97" t="s">
        <v>235</v>
      </c>
      <c r="D211" s="1" t="s">
        <v>64</v>
      </c>
      <c r="E211" s="80" t="s">
        <v>61</v>
      </c>
      <c r="F211" s="39" t="s">
        <v>62</v>
      </c>
      <c r="J211" s="80"/>
      <c r="K211" s="39"/>
      <c r="N211" s="100"/>
      <c r="O211" s="39"/>
      <c r="Q211" s="39"/>
      <c r="R211" s="80"/>
    </row>
    <row r="212" spans="3:18" ht="13" customHeight="1" x14ac:dyDescent="0.15">
      <c r="C212" s="97" t="s">
        <v>236</v>
      </c>
      <c r="D212" s="1" t="s">
        <v>82</v>
      </c>
      <c r="E212" s="80" t="s">
        <v>237</v>
      </c>
      <c r="F212" s="39" t="s">
        <v>62</v>
      </c>
      <c r="J212" s="80"/>
      <c r="K212" s="39"/>
      <c r="N212" s="100"/>
      <c r="O212" s="39"/>
      <c r="Q212" s="39"/>
      <c r="R212" s="80"/>
    </row>
    <row r="213" spans="3:18" ht="13" customHeight="1" x14ac:dyDescent="0.15">
      <c r="C213" s="97" t="s">
        <v>238</v>
      </c>
      <c r="D213" s="1" t="s">
        <v>66</v>
      </c>
      <c r="E213" s="80" t="s">
        <v>61</v>
      </c>
      <c r="F213" s="39" t="s">
        <v>62</v>
      </c>
      <c r="J213" s="80"/>
      <c r="K213" s="39"/>
      <c r="N213" s="100"/>
      <c r="O213" s="39"/>
      <c r="Q213" s="39"/>
      <c r="R213" s="80"/>
    </row>
    <row r="214" spans="3:18" x14ac:dyDescent="0.15">
      <c r="C214" s="97" t="s">
        <v>240</v>
      </c>
      <c r="D214" s="1" t="s">
        <v>64</v>
      </c>
      <c r="E214" s="80" t="s">
        <v>61</v>
      </c>
      <c r="F214" s="39" t="s">
        <v>69</v>
      </c>
      <c r="G214" s="98">
        <v>13.21</v>
      </c>
      <c r="H214" s="98">
        <v>0.94</v>
      </c>
      <c r="I214" s="98">
        <v>14.15</v>
      </c>
      <c r="J214" s="99">
        <v>395</v>
      </c>
      <c r="K214" s="39" t="s">
        <v>69</v>
      </c>
      <c r="L214" s="1">
        <v>19.71</v>
      </c>
      <c r="M214" s="1">
        <v>33.86</v>
      </c>
      <c r="N214" s="100">
        <v>76</v>
      </c>
      <c r="O214" s="39" t="s">
        <v>69</v>
      </c>
      <c r="P214" s="1">
        <v>24.24</v>
      </c>
      <c r="Q214" s="39">
        <f>+P214+M214</f>
        <v>58.099999999999994</v>
      </c>
      <c r="R214" s="99">
        <v>81</v>
      </c>
    </row>
    <row r="215" spans="3:18" x14ac:dyDescent="0.15">
      <c r="C215" s="97" t="s">
        <v>299</v>
      </c>
      <c r="D215" s="1" t="s">
        <v>66</v>
      </c>
      <c r="E215" s="80" t="s">
        <v>61</v>
      </c>
      <c r="F215" s="39" t="s">
        <v>69</v>
      </c>
      <c r="G215" s="98">
        <v>10.76</v>
      </c>
      <c r="H215" s="98">
        <v>0.94</v>
      </c>
      <c r="I215" s="98">
        <v>11.7</v>
      </c>
      <c r="J215" s="99">
        <v>1143</v>
      </c>
      <c r="K215" s="39" t="s">
        <v>69</v>
      </c>
      <c r="L215" s="1">
        <v>18.73</v>
      </c>
      <c r="M215" s="1">
        <v>30.43</v>
      </c>
      <c r="N215" s="100">
        <v>365</v>
      </c>
      <c r="O215" s="39" t="s">
        <v>69</v>
      </c>
      <c r="P215" s="1">
        <v>21.48</v>
      </c>
      <c r="Q215" s="39">
        <f>+P215+M215</f>
        <v>51.91</v>
      </c>
      <c r="R215" s="99">
        <v>312</v>
      </c>
    </row>
    <row r="216" spans="3:18" ht="13" customHeight="1" x14ac:dyDescent="0.15">
      <c r="C216" s="97" t="s">
        <v>241</v>
      </c>
      <c r="D216" s="1" t="s">
        <v>60</v>
      </c>
      <c r="E216" s="80" t="s">
        <v>61</v>
      </c>
      <c r="F216" s="39" t="s">
        <v>62</v>
      </c>
      <c r="J216" s="80"/>
      <c r="K216" s="39"/>
      <c r="N216" s="100"/>
      <c r="O216" s="39"/>
      <c r="Q216" s="39"/>
      <c r="R216" s="80"/>
    </row>
    <row r="217" spans="3:18" x14ac:dyDescent="0.15">
      <c r="C217" s="97" t="s">
        <v>242</v>
      </c>
      <c r="D217" s="1" t="s">
        <v>79</v>
      </c>
      <c r="E217" s="80" t="s">
        <v>61</v>
      </c>
      <c r="F217" s="39" t="s">
        <v>69</v>
      </c>
      <c r="G217" s="98">
        <v>10.88</v>
      </c>
      <c r="H217" s="98">
        <v>0.47</v>
      </c>
      <c r="I217" s="98">
        <v>11.350000000000001</v>
      </c>
      <c r="J217" s="99">
        <v>1231</v>
      </c>
      <c r="K217" s="39" t="s">
        <v>69</v>
      </c>
      <c r="L217" s="1">
        <v>15.95</v>
      </c>
      <c r="M217" s="1">
        <v>27.3</v>
      </c>
      <c r="N217" s="100">
        <v>756</v>
      </c>
      <c r="O217" s="39" t="str">
        <f>+VLOOKUP(C217,'[1]Notas 3º - TL'!$A$1:$B$678,2,"FALSO")</f>
        <v>SI</v>
      </c>
      <c r="Q217" s="39"/>
      <c r="R217" s="80"/>
    </row>
    <row r="218" spans="3:18" ht="13" customHeight="1" x14ac:dyDescent="0.15">
      <c r="C218" s="97" t="s">
        <v>243</v>
      </c>
      <c r="D218" s="1" t="s">
        <v>60</v>
      </c>
      <c r="E218" s="80" t="s">
        <v>61</v>
      </c>
      <c r="F218" s="39" t="s">
        <v>62</v>
      </c>
      <c r="J218" s="80"/>
      <c r="K218" s="39"/>
      <c r="N218" s="100"/>
      <c r="O218" s="39"/>
      <c r="Q218" s="39"/>
      <c r="R218" s="80"/>
    </row>
    <row r="219" spans="3:18" x14ac:dyDescent="0.15">
      <c r="C219" s="97" t="s">
        <v>301</v>
      </c>
      <c r="D219" s="1" t="s">
        <v>66</v>
      </c>
      <c r="E219" s="80" t="s">
        <v>61</v>
      </c>
      <c r="F219" s="39" t="s">
        <v>69</v>
      </c>
      <c r="G219" s="98">
        <v>14.55</v>
      </c>
      <c r="H219" s="98">
        <v>0.63</v>
      </c>
      <c r="I219" s="98">
        <v>15.180000000000001</v>
      </c>
      <c r="J219" s="99">
        <v>195</v>
      </c>
      <c r="K219" s="39" t="s">
        <v>69</v>
      </c>
      <c r="L219" s="1">
        <v>17.510000000000002</v>
      </c>
      <c r="M219" s="1">
        <v>32.690000000000005</v>
      </c>
      <c r="N219" s="100">
        <v>140</v>
      </c>
      <c r="O219" s="39" t="s">
        <v>69</v>
      </c>
      <c r="P219" s="1">
        <v>24.96</v>
      </c>
      <c r="Q219" s="39">
        <f>+P219+M219</f>
        <v>57.650000000000006</v>
      </c>
      <c r="R219" s="99">
        <v>90</v>
      </c>
    </row>
    <row r="220" spans="3:18" ht="13" customHeight="1" x14ac:dyDescent="0.15">
      <c r="C220" s="97" t="s">
        <v>245</v>
      </c>
      <c r="D220" s="1" t="s">
        <v>64</v>
      </c>
      <c r="E220" s="80" t="s">
        <v>61</v>
      </c>
      <c r="F220" s="39" t="s">
        <v>62</v>
      </c>
      <c r="J220" s="80"/>
      <c r="K220" s="39"/>
      <c r="N220" s="100"/>
      <c r="O220" s="39"/>
      <c r="Q220" s="39"/>
      <c r="R220" s="80"/>
    </row>
    <row r="221" spans="3:18" ht="13" customHeight="1" x14ac:dyDescent="0.15">
      <c r="C221" s="97" t="s">
        <v>246</v>
      </c>
      <c r="D221" s="1" t="s">
        <v>68</v>
      </c>
      <c r="E221" s="80" t="s">
        <v>61</v>
      </c>
      <c r="F221" s="39" t="s">
        <v>62</v>
      </c>
      <c r="J221" s="80"/>
      <c r="K221" s="39"/>
      <c r="N221" s="100"/>
      <c r="O221" s="39"/>
      <c r="Q221" s="39"/>
      <c r="R221" s="80"/>
    </row>
    <row r="222" spans="3:18" ht="13" customHeight="1" x14ac:dyDescent="0.15">
      <c r="C222" s="97" t="s">
        <v>247</v>
      </c>
      <c r="D222" s="1" t="s">
        <v>66</v>
      </c>
      <c r="E222" s="80" t="s">
        <v>61</v>
      </c>
      <c r="F222" s="39" t="s">
        <v>62</v>
      </c>
      <c r="J222" s="80"/>
      <c r="K222" s="39"/>
      <c r="N222" s="100"/>
      <c r="O222" s="39"/>
      <c r="Q222" s="39"/>
      <c r="R222" s="80"/>
    </row>
    <row r="223" spans="3:18" ht="13" customHeight="1" x14ac:dyDescent="0.15">
      <c r="C223" s="97" t="s">
        <v>248</v>
      </c>
      <c r="D223" s="1" t="s">
        <v>79</v>
      </c>
      <c r="E223" s="80" t="s">
        <v>61</v>
      </c>
      <c r="F223" s="39" t="s">
        <v>62</v>
      </c>
      <c r="J223" s="80"/>
      <c r="K223" s="39"/>
      <c r="N223" s="100"/>
      <c r="O223" s="39"/>
      <c r="Q223" s="39"/>
      <c r="R223" s="80"/>
    </row>
    <row r="224" spans="3:18" ht="13" customHeight="1" x14ac:dyDescent="0.15">
      <c r="C224" s="97" t="s">
        <v>249</v>
      </c>
      <c r="D224" s="1" t="s">
        <v>68</v>
      </c>
      <c r="E224" s="80" t="s">
        <v>61</v>
      </c>
      <c r="F224" s="39" t="s">
        <v>69</v>
      </c>
      <c r="G224" s="98">
        <v>11.35</v>
      </c>
      <c r="H224" s="98">
        <v>1.1000000000000001</v>
      </c>
      <c r="I224" s="98">
        <v>12.45</v>
      </c>
      <c r="J224" s="99">
        <v>939</v>
      </c>
      <c r="K224" s="39" t="s">
        <v>69</v>
      </c>
      <c r="L224" s="1">
        <v>16.829999999999998</v>
      </c>
      <c r="M224" s="1">
        <v>29.279999999999998</v>
      </c>
      <c r="N224" s="100">
        <v>555</v>
      </c>
      <c r="O224" s="39" t="s">
        <v>62</v>
      </c>
      <c r="Q224" s="39"/>
      <c r="R224" s="80"/>
    </row>
    <row r="225" spans="3:18" ht="13" customHeight="1" x14ac:dyDescent="0.15">
      <c r="C225" s="97" t="s">
        <v>250</v>
      </c>
      <c r="D225" s="1" t="s">
        <v>85</v>
      </c>
      <c r="E225" s="80" t="s">
        <v>61</v>
      </c>
      <c r="F225" s="39" t="s">
        <v>69</v>
      </c>
      <c r="G225" s="1">
        <v>11.93</v>
      </c>
      <c r="H225" s="1">
        <v>0.47</v>
      </c>
      <c r="I225" s="1">
        <v>12.4</v>
      </c>
      <c r="J225" s="80">
        <v>948</v>
      </c>
      <c r="K225" s="39" t="s">
        <v>62</v>
      </c>
      <c r="N225" s="100"/>
      <c r="O225" s="39"/>
      <c r="Q225" s="39"/>
      <c r="R225" s="80"/>
    </row>
    <row r="226" spans="3:18" ht="13" customHeight="1" x14ac:dyDescent="0.15">
      <c r="C226" s="97" t="s">
        <v>251</v>
      </c>
      <c r="D226" s="1" t="s">
        <v>60</v>
      </c>
      <c r="E226" s="80" t="s">
        <v>61</v>
      </c>
      <c r="F226" s="39" t="s">
        <v>62</v>
      </c>
      <c r="J226" s="80"/>
      <c r="K226" s="39"/>
      <c r="N226" s="100"/>
      <c r="O226" s="39"/>
      <c r="Q226" s="39"/>
      <c r="R226" s="80"/>
    </row>
    <row r="227" spans="3:18" ht="13" customHeight="1" x14ac:dyDescent="0.15">
      <c r="C227" s="97" t="s">
        <v>252</v>
      </c>
      <c r="D227" s="1" t="s">
        <v>66</v>
      </c>
      <c r="E227" s="80" t="s">
        <v>61</v>
      </c>
      <c r="F227" s="39" t="s">
        <v>62</v>
      </c>
      <c r="J227" s="80"/>
      <c r="K227" s="39"/>
      <c r="N227" s="100"/>
      <c r="O227" s="39"/>
      <c r="Q227" s="39"/>
      <c r="R227" s="80"/>
    </row>
    <row r="228" spans="3:18" x14ac:dyDescent="0.15">
      <c r="C228" s="97" t="s">
        <v>303</v>
      </c>
      <c r="D228" s="1" t="s">
        <v>60</v>
      </c>
      <c r="E228" s="80" t="s">
        <v>61</v>
      </c>
      <c r="F228" s="39" t="s">
        <v>69</v>
      </c>
      <c r="G228" s="98">
        <v>15.35</v>
      </c>
      <c r="H228" s="98">
        <v>2.21</v>
      </c>
      <c r="I228" s="98">
        <v>17.559999999999999</v>
      </c>
      <c r="J228" s="99">
        <v>17</v>
      </c>
      <c r="K228" s="39" t="s">
        <v>69</v>
      </c>
      <c r="L228" s="1">
        <v>18.29</v>
      </c>
      <c r="M228" s="1">
        <v>35.849999999999994</v>
      </c>
      <c r="N228" s="100">
        <v>18</v>
      </c>
      <c r="O228" s="39" t="s">
        <v>69</v>
      </c>
      <c r="P228" s="1">
        <v>26.61</v>
      </c>
      <c r="Q228" s="39">
        <f>+P228+M228</f>
        <v>62.459999999999994</v>
      </c>
      <c r="R228" s="99">
        <v>15</v>
      </c>
    </row>
    <row r="229" spans="3:18" ht="13" customHeight="1" x14ac:dyDescent="0.15">
      <c r="C229" s="97" t="s">
        <v>254</v>
      </c>
      <c r="D229" s="1" t="s">
        <v>66</v>
      </c>
      <c r="E229" s="80" t="s">
        <v>61</v>
      </c>
      <c r="F229" s="39" t="s">
        <v>62</v>
      </c>
      <c r="J229" s="80"/>
      <c r="K229" s="39"/>
      <c r="N229" s="100"/>
      <c r="O229" s="39"/>
      <c r="Q229" s="39"/>
      <c r="R229" s="80"/>
    </row>
    <row r="230" spans="3:18" ht="13" customHeight="1" x14ac:dyDescent="0.15">
      <c r="C230" s="97" t="s">
        <v>255</v>
      </c>
      <c r="D230" s="1" t="s">
        <v>82</v>
      </c>
      <c r="E230" s="80" t="s">
        <v>61</v>
      </c>
      <c r="F230" s="39" t="s">
        <v>62</v>
      </c>
      <c r="J230" s="80"/>
      <c r="K230" s="39"/>
      <c r="N230" s="100"/>
      <c r="O230" s="39"/>
      <c r="Q230" s="39"/>
      <c r="R230" s="80"/>
    </row>
    <row r="231" spans="3:18" ht="13" customHeight="1" x14ac:dyDescent="0.15">
      <c r="C231" s="97" t="s">
        <v>256</v>
      </c>
      <c r="D231" s="1" t="s">
        <v>79</v>
      </c>
      <c r="E231" s="80" t="s">
        <v>61</v>
      </c>
      <c r="F231" s="39" t="s">
        <v>62</v>
      </c>
      <c r="J231" s="80"/>
      <c r="K231" s="39"/>
      <c r="N231" s="100"/>
      <c r="O231" s="39"/>
      <c r="Q231" s="39"/>
      <c r="R231" s="80"/>
    </row>
    <row r="232" spans="3:18" ht="13" customHeight="1" x14ac:dyDescent="0.15">
      <c r="C232" s="97" t="s">
        <v>257</v>
      </c>
      <c r="D232" s="1" t="s">
        <v>85</v>
      </c>
      <c r="E232" s="80" t="s">
        <v>61</v>
      </c>
      <c r="F232" s="39" t="s">
        <v>62</v>
      </c>
      <c r="J232" s="80"/>
      <c r="K232" s="39"/>
      <c r="N232" s="100"/>
      <c r="O232" s="39"/>
      <c r="Q232" s="39"/>
      <c r="R232" s="80"/>
    </row>
    <row r="233" spans="3:18" ht="13" customHeight="1" x14ac:dyDescent="0.15">
      <c r="C233" s="97" t="s">
        <v>258</v>
      </c>
      <c r="D233" s="1" t="s">
        <v>68</v>
      </c>
      <c r="E233" s="80" t="s">
        <v>61</v>
      </c>
      <c r="F233" s="39" t="s">
        <v>62</v>
      </c>
      <c r="J233" s="80"/>
      <c r="K233" s="39"/>
      <c r="N233" s="100"/>
      <c r="O233" s="39"/>
      <c r="Q233" s="39"/>
      <c r="R233" s="80"/>
    </row>
    <row r="234" spans="3:18" x14ac:dyDescent="0.15">
      <c r="C234" s="97" t="s">
        <v>259</v>
      </c>
      <c r="D234" s="1" t="s">
        <v>79</v>
      </c>
      <c r="E234" s="80" t="s">
        <v>61</v>
      </c>
      <c r="F234" s="39" t="s">
        <v>69</v>
      </c>
      <c r="G234" s="98">
        <v>10.92</v>
      </c>
      <c r="H234" s="98">
        <v>0.78</v>
      </c>
      <c r="I234" s="98">
        <v>11.7</v>
      </c>
      <c r="J234" s="99">
        <v>1142</v>
      </c>
      <c r="K234" s="39" t="s">
        <v>69</v>
      </c>
      <c r="L234" s="1">
        <v>15.72</v>
      </c>
      <c r="M234" s="1">
        <v>27.42</v>
      </c>
      <c r="N234" s="100">
        <v>748</v>
      </c>
      <c r="O234" s="39" t="str">
        <f>+VLOOKUP(C234,'[1]Notas 3º - TL'!$A$1:$B$678,2,"FALSO")</f>
        <v>SI</v>
      </c>
      <c r="Q234" s="39"/>
      <c r="R234" s="80"/>
    </row>
    <row r="235" spans="3:18" ht="13" customHeight="1" x14ac:dyDescent="0.15">
      <c r="C235" s="97" t="s">
        <v>260</v>
      </c>
      <c r="D235" s="1" t="s">
        <v>85</v>
      </c>
      <c r="E235" s="80" t="s">
        <v>61</v>
      </c>
      <c r="F235" s="39" t="s">
        <v>62</v>
      </c>
      <c r="J235" s="80"/>
      <c r="K235" s="39"/>
      <c r="N235" s="100"/>
      <c r="O235" s="39"/>
      <c r="Q235" s="39"/>
      <c r="R235" s="80"/>
    </row>
    <row r="236" spans="3:18" ht="13" customHeight="1" x14ac:dyDescent="0.15">
      <c r="C236" s="97" t="s">
        <v>261</v>
      </c>
      <c r="D236" s="1" t="s">
        <v>64</v>
      </c>
      <c r="E236" s="80" t="s">
        <v>61</v>
      </c>
      <c r="F236" s="39" t="s">
        <v>62</v>
      </c>
      <c r="J236" s="80"/>
      <c r="K236" s="39"/>
      <c r="N236" s="100"/>
      <c r="O236" s="39"/>
      <c r="Q236" s="39"/>
      <c r="R236" s="80"/>
    </row>
    <row r="237" spans="3:18" ht="13" customHeight="1" x14ac:dyDescent="0.15">
      <c r="C237" s="97" t="s">
        <v>262</v>
      </c>
      <c r="D237" s="1" t="s">
        <v>68</v>
      </c>
      <c r="E237" s="80" t="s">
        <v>61</v>
      </c>
      <c r="F237" s="39" t="s">
        <v>62</v>
      </c>
      <c r="J237" s="80"/>
      <c r="K237" s="39"/>
      <c r="N237" s="100"/>
      <c r="O237" s="39"/>
      <c r="Q237" s="39"/>
      <c r="R237" s="80"/>
    </row>
    <row r="238" spans="3:18" ht="13" customHeight="1" x14ac:dyDescent="0.15">
      <c r="C238" s="97" t="s">
        <v>263</v>
      </c>
      <c r="D238" s="1" t="s">
        <v>68</v>
      </c>
      <c r="E238" s="80" t="s">
        <v>61</v>
      </c>
      <c r="F238" s="39" t="s">
        <v>69</v>
      </c>
      <c r="G238" s="1">
        <v>11.68</v>
      </c>
      <c r="H238" s="1">
        <v>3</v>
      </c>
      <c r="I238" s="1">
        <v>14.68</v>
      </c>
      <c r="J238" s="80">
        <v>278</v>
      </c>
      <c r="K238" s="39" t="s">
        <v>62</v>
      </c>
      <c r="N238" s="100"/>
      <c r="O238" s="39"/>
      <c r="Q238" s="39"/>
      <c r="R238" s="80"/>
    </row>
    <row r="239" spans="3:18" ht="13" customHeight="1" x14ac:dyDescent="0.15">
      <c r="C239" s="97" t="s">
        <v>264</v>
      </c>
      <c r="D239" s="1" t="s">
        <v>68</v>
      </c>
      <c r="E239" s="80" t="s">
        <v>61</v>
      </c>
      <c r="F239" s="39" t="s">
        <v>62</v>
      </c>
      <c r="J239" s="80"/>
      <c r="K239" s="39"/>
      <c r="N239" s="100"/>
      <c r="O239" s="39"/>
      <c r="Q239" s="39"/>
      <c r="R239" s="80"/>
    </row>
    <row r="240" spans="3:18" ht="13" customHeight="1" x14ac:dyDescent="0.15">
      <c r="C240" s="97" t="s">
        <v>265</v>
      </c>
      <c r="D240" s="1" t="s">
        <v>66</v>
      </c>
      <c r="E240" s="80" t="s">
        <v>61</v>
      </c>
      <c r="F240" s="39" t="s">
        <v>69</v>
      </c>
      <c r="G240" s="1">
        <v>10.98</v>
      </c>
      <c r="H240" s="1">
        <v>1.57</v>
      </c>
      <c r="I240" s="1">
        <v>12.55</v>
      </c>
      <c r="J240" s="80">
        <v>903</v>
      </c>
      <c r="K240" s="39" t="s">
        <v>62</v>
      </c>
      <c r="N240" s="100"/>
      <c r="O240" s="39"/>
      <c r="Q240" s="39"/>
      <c r="R240" s="80"/>
    </row>
    <row r="241" spans="3:18" ht="13" customHeight="1" x14ac:dyDescent="0.15">
      <c r="C241" s="97" t="s">
        <v>266</v>
      </c>
      <c r="D241" s="1" t="s">
        <v>79</v>
      </c>
      <c r="E241" s="80" t="s">
        <v>61</v>
      </c>
      <c r="F241" s="39" t="s">
        <v>62</v>
      </c>
      <c r="J241" s="80"/>
      <c r="K241" s="39"/>
      <c r="N241" s="100"/>
      <c r="O241" s="39"/>
      <c r="Q241" s="39"/>
      <c r="R241" s="80"/>
    </row>
    <row r="242" spans="3:18" ht="13" customHeight="1" x14ac:dyDescent="0.15">
      <c r="C242" s="97" t="s">
        <v>267</v>
      </c>
      <c r="D242" s="1" t="s">
        <v>85</v>
      </c>
      <c r="E242" s="80" t="s">
        <v>61</v>
      </c>
      <c r="F242" s="39" t="s">
        <v>62</v>
      </c>
      <c r="J242" s="80"/>
      <c r="K242" s="39"/>
      <c r="N242" s="100"/>
      <c r="O242" s="39"/>
      <c r="Q242" s="39"/>
      <c r="R242" s="80"/>
    </row>
    <row r="243" spans="3:18" ht="13" customHeight="1" x14ac:dyDescent="0.15">
      <c r="C243" s="97" t="s">
        <v>268</v>
      </c>
      <c r="D243" s="1" t="s">
        <v>64</v>
      </c>
      <c r="E243" s="80" t="s">
        <v>61</v>
      </c>
      <c r="F243" s="39" t="s">
        <v>62</v>
      </c>
      <c r="J243" s="80"/>
      <c r="K243" s="39"/>
      <c r="N243" s="100"/>
      <c r="O243" s="39"/>
      <c r="Q243" s="39"/>
      <c r="R243" s="80"/>
    </row>
    <row r="244" spans="3:18" ht="13" customHeight="1" x14ac:dyDescent="0.15">
      <c r="C244" s="97" t="s">
        <v>269</v>
      </c>
      <c r="D244" s="1" t="s">
        <v>68</v>
      </c>
      <c r="E244" s="80" t="s">
        <v>61</v>
      </c>
      <c r="F244" s="39" t="s">
        <v>62</v>
      </c>
      <c r="J244" s="80"/>
      <c r="K244" s="39"/>
      <c r="N244" s="100"/>
      <c r="O244" s="39"/>
      <c r="Q244" s="39"/>
      <c r="R244" s="80"/>
    </row>
    <row r="245" spans="3:18" ht="13" customHeight="1" x14ac:dyDescent="0.15">
      <c r="C245" s="97" t="s">
        <v>270</v>
      </c>
      <c r="D245" s="1" t="s">
        <v>68</v>
      </c>
      <c r="E245" s="80" t="s">
        <v>61</v>
      </c>
      <c r="F245" s="39" t="s">
        <v>69</v>
      </c>
      <c r="G245" s="1">
        <v>13.93</v>
      </c>
      <c r="H245" s="1">
        <v>0.94</v>
      </c>
      <c r="I245" s="1">
        <v>14.87</v>
      </c>
      <c r="J245" s="80">
        <v>243</v>
      </c>
      <c r="K245" s="39" t="s">
        <v>62</v>
      </c>
      <c r="N245" s="100"/>
      <c r="O245" s="39"/>
      <c r="Q245" s="39"/>
      <c r="R245" s="80"/>
    </row>
    <row r="246" spans="3:18" ht="13" customHeight="1" x14ac:dyDescent="0.15">
      <c r="C246" s="97" t="s">
        <v>271</v>
      </c>
      <c r="D246" s="1" t="s">
        <v>68</v>
      </c>
      <c r="E246" s="80" t="s">
        <v>61</v>
      </c>
      <c r="F246" s="39" t="s">
        <v>62</v>
      </c>
      <c r="J246" s="80"/>
      <c r="K246" s="39"/>
      <c r="N246" s="100"/>
      <c r="O246" s="39"/>
      <c r="Q246" s="39"/>
      <c r="R246" s="80"/>
    </row>
    <row r="247" spans="3:18" ht="13" customHeight="1" x14ac:dyDescent="0.15">
      <c r="C247" s="97" t="s">
        <v>272</v>
      </c>
      <c r="D247" s="1" t="s">
        <v>68</v>
      </c>
      <c r="E247" s="80" t="s">
        <v>88</v>
      </c>
      <c r="F247" s="39" t="s">
        <v>62</v>
      </c>
      <c r="J247" s="80"/>
      <c r="K247" s="39"/>
      <c r="N247" s="100"/>
      <c r="O247" s="39"/>
      <c r="Q247" s="39"/>
      <c r="R247" s="80"/>
    </row>
    <row r="248" spans="3:18" ht="13" customHeight="1" x14ac:dyDescent="0.15">
      <c r="C248" s="97" t="s">
        <v>273</v>
      </c>
      <c r="D248" s="1" t="s">
        <v>79</v>
      </c>
      <c r="E248" s="80" t="s">
        <v>61</v>
      </c>
      <c r="F248" s="39" t="s">
        <v>62</v>
      </c>
      <c r="J248" s="80"/>
      <c r="K248" s="39"/>
      <c r="N248" s="100"/>
      <c r="O248" s="39"/>
      <c r="Q248" s="39"/>
      <c r="R248" s="80"/>
    </row>
    <row r="249" spans="3:18" ht="13" customHeight="1" x14ac:dyDescent="0.15">
      <c r="C249" s="97" t="s">
        <v>274</v>
      </c>
      <c r="D249" s="1" t="s">
        <v>85</v>
      </c>
      <c r="E249" s="80" t="s">
        <v>61</v>
      </c>
      <c r="F249" s="39" t="s">
        <v>69</v>
      </c>
      <c r="G249" s="1">
        <v>10.65</v>
      </c>
      <c r="H249" s="1">
        <v>1.26</v>
      </c>
      <c r="I249" s="1">
        <v>11.91</v>
      </c>
      <c r="J249" s="80">
        <v>1089</v>
      </c>
      <c r="K249" s="39" t="s">
        <v>62</v>
      </c>
      <c r="N249" s="100"/>
      <c r="O249" s="39"/>
      <c r="Q249" s="39"/>
      <c r="R249" s="80"/>
    </row>
    <row r="250" spans="3:18" ht="13" customHeight="1" x14ac:dyDescent="0.15">
      <c r="C250" s="97" t="s">
        <v>276</v>
      </c>
      <c r="D250" s="1" t="s">
        <v>64</v>
      </c>
      <c r="E250" s="80" t="s">
        <v>61</v>
      </c>
      <c r="F250" s="39" t="s">
        <v>62</v>
      </c>
      <c r="J250" s="80"/>
      <c r="K250" s="39"/>
      <c r="N250" s="100"/>
      <c r="O250" s="39"/>
      <c r="Q250" s="39"/>
      <c r="R250" s="80"/>
    </row>
    <row r="251" spans="3:18" ht="13" customHeight="1" x14ac:dyDescent="0.15">
      <c r="C251" s="97" t="s">
        <v>275</v>
      </c>
      <c r="D251" s="1" t="s">
        <v>66</v>
      </c>
      <c r="E251" s="80" t="s">
        <v>61</v>
      </c>
      <c r="F251" s="39" t="s">
        <v>69</v>
      </c>
      <c r="G251" s="98">
        <v>11.68</v>
      </c>
      <c r="H251" s="98">
        <v>2.21</v>
      </c>
      <c r="I251" s="98">
        <v>13.89</v>
      </c>
      <c r="J251" s="99">
        <v>470</v>
      </c>
      <c r="K251" s="39" t="s">
        <v>69</v>
      </c>
      <c r="L251" s="1">
        <v>15.19</v>
      </c>
      <c r="M251" s="1">
        <v>29.08</v>
      </c>
      <c r="N251" s="100">
        <v>576</v>
      </c>
      <c r="O251" s="39" t="s">
        <v>62</v>
      </c>
      <c r="Q251" s="39"/>
      <c r="R251" s="80"/>
    </row>
    <row r="252" spans="3:18" ht="13" customHeight="1" x14ac:dyDescent="0.15">
      <c r="C252" s="97" t="s">
        <v>277</v>
      </c>
      <c r="D252" s="1" t="s">
        <v>64</v>
      </c>
      <c r="E252" s="80" t="s">
        <v>61</v>
      </c>
      <c r="F252" s="39" t="s">
        <v>62</v>
      </c>
      <c r="J252" s="80"/>
      <c r="K252" s="39"/>
      <c r="N252" s="100"/>
      <c r="O252" s="39"/>
      <c r="Q252" s="39"/>
      <c r="R252" s="80"/>
    </row>
    <row r="253" spans="3:18" x14ac:dyDescent="0.15">
      <c r="C253" s="97" t="s">
        <v>278</v>
      </c>
      <c r="D253" s="1" t="s">
        <v>79</v>
      </c>
      <c r="E253" s="80" t="s">
        <v>88</v>
      </c>
      <c r="F253" s="39" t="s">
        <v>69</v>
      </c>
      <c r="G253" s="98">
        <v>12.25</v>
      </c>
      <c r="H253" s="98">
        <v>2.84</v>
      </c>
      <c r="I253" s="98">
        <v>15.09</v>
      </c>
      <c r="J253" s="99">
        <v>212</v>
      </c>
      <c r="K253" s="39" t="s">
        <v>69</v>
      </c>
      <c r="L253" s="1">
        <v>16.41</v>
      </c>
      <c r="M253" s="1">
        <v>31.5</v>
      </c>
      <c r="N253" s="100">
        <v>238</v>
      </c>
      <c r="O253" s="39" t="str">
        <f>+VLOOKUP(C253,'[1]Notas 3º - TL'!$A$1:$B$678,2,"FALSO")</f>
        <v>SI</v>
      </c>
      <c r="Q253" s="39"/>
      <c r="R253" s="80"/>
    </row>
    <row r="254" spans="3:18" ht="13" customHeight="1" x14ac:dyDescent="0.15">
      <c r="C254" s="97" t="s">
        <v>279</v>
      </c>
      <c r="D254" s="1" t="s">
        <v>72</v>
      </c>
      <c r="E254" s="80" t="s">
        <v>61</v>
      </c>
      <c r="F254" s="39" t="s">
        <v>62</v>
      </c>
      <c r="J254" s="80"/>
      <c r="K254" s="39"/>
      <c r="N254" s="100"/>
      <c r="O254" s="39"/>
      <c r="Q254" s="39"/>
      <c r="R254" s="80"/>
    </row>
    <row r="255" spans="3:18" x14ac:dyDescent="0.15">
      <c r="C255" s="97" t="s">
        <v>313</v>
      </c>
      <c r="D255" s="1" t="s">
        <v>85</v>
      </c>
      <c r="E255" s="80" t="s">
        <v>61</v>
      </c>
      <c r="F255" s="39" t="s">
        <v>69</v>
      </c>
      <c r="G255" s="98">
        <v>13.64</v>
      </c>
      <c r="H255" s="98">
        <v>1.1000000000000001</v>
      </c>
      <c r="I255" s="98">
        <v>14.74</v>
      </c>
      <c r="J255" s="99">
        <v>265</v>
      </c>
      <c r="K255" s="39" t="s">
        <v>69</v>
      </c>
      <c r="L255" s="1">
        <v>17.32</v>
      </c>
      <c r="M255" s="1">
        <v>32.06</v>
      </c>
      <c r="N255" s="100">
        <v>185</v>
      </c>
      <c r="O255" s="39" t="s">
        <v>69</v>
      </c>
      <c r="P255" s="1">
        <v>22.69</v>
      </c>
      <c r="Q255" s="39">
        <f>+P255+M255</f>
        <v>54.75</v>
      </c>
      <c r="R255" s="99">
        <v>203</v>
      </c>
    </row>
    <row r="256" spans="3:18" ht="13" customHeight="1" x14ac:dyDescent="0.15">
      <c r="C256" s="97" t="s">
        <v>281</v>
      </c>
      <c r="D256" s="1" t="s">
        <v>85</v>
      </c>
      <c r="E256" s="80" t="s">
        <v>61</v>
      </c>
      <c r="F256" s="39" t="s">
        <v>62</v>
      </c>
      <c r="J256" s="80"/>
      <c r="K256" s="39"/>
      <c r="N256" s="100"/>
      <c r="O256" s="39"/>
      <c r="Q256" s="39"/>
      <c r="R256" s="80"/>
    </row>
    <row r="257" spans="3:18" ht="13" customHeight="1" x14ac:dyDescent="0.15">
      <c r="C257" s="97" t="s">
        <v>282</v>
      </c>
      <c r="D257" s="1" t="s">
        <v>64</v>
      </c>
      <c r="E257" s="80" t="s">
        <v>61</v>
      </c>
      <c r="F257" s="39" t="s">
        <v>62</v>
      </c>
      <c r="J257" s="80"/>
      <c r="K257" s="39"/>
      <c r="N257" s="100"/>
      <c r="O257" s="39"/>
      <c r="Q257" s="39"/>
      <c r="R257" s="80"/>
    </row>
    <row r="258" spans="3:18" x14ac:dyDescent="0.15">
      <c r="C258" s="97" t="s">
        <v>318</v>
      </c>
      <c r="D258" s="1" t="s">
        <v>85</v>
      </c>
      <c r="E258" s="80" t="s">
        <v>61</v>
      </c>
      <c r="F258" s="39" t="s">
        <v>69</v>
      </c>
      <c r="G258" s="98">
        <v>13.58</v>
      </c>
      <c r="H258" s="98">
        <v>0.15</v>
      </c>
      <c r="I258" s="98">
        <v>13.73</v>
      </c>
      <c r="J258" s="99">
        <v>506</v>
      </c>
      <c r="K258" s="39" t="s">
        <v>69</v>
      </c>
      <c r="L258" s="1">
        <v>15.51</v>
      </c>
      <c r="M258" s="1">
        <v>29.240000000000002</v>
      </c>
      <c r="N258" s="100">
        <v>558</v>
      </c>
      <c r="O258" s="39" t="s">
        <v>69</v>
      </c>
      <c r="P258" s="1">
        <v>20.74</v>
      </c>
      <c r="Q258" s="39">
        <f>+P258+M258</f>
        <v>49.980000000000004</v>
      </c>
      <c r="R258" s="99">
        <v>390</v>
      </c>
    </row>
    <row r="259" spans="3:18" ht="13" customHeight="1" x14ac:dyDescent="0.15">
      <c r="C259" s="97" t="s">
        <v>284</v>
      </c>
      <c r="D259" s="1" t="s">
        <v>82</v>
      </c>
      <c r="E259" s="80" t="s">
        <v>61</v>
      </c>
      <c r="F259" s="39" t="s">
        <v>62</v>
      </c>
      <c r="J259" s="80"/>
      <c r="K259" s="39"/>
      <c r="N259" s="100"/>
      <c r="O259" s="39"/>
      <c r="Q259" s="39"/>
      <c r="R259" s="80"/>
    </row>
    <row r="260" spans="3:18" ht="13" customHeight="1" x14ac:dyDescent="0.15">
      <c r="C260" s="97" t="s">
        <v>285</v>
      </c>
      <c r="D260" s="1" t="s">
        <v>68</v>
      </c>
      <c r="E260" s="80" t="s">
        <v>61</v>
      </c>
      <c r="F260" s="39" t="s">
        <v>62</v>
      </c>
      <c r="J260" s="80"/>
      <c r="K260" s="39"/>
      <c r="N260" s="100"/>
      <c r="O260" s="39"/>
      <c r="Q260" s="39"/>
      <c r="R260" s="80"/>
    </row>
    <row r="261" spans="3:18" ht="13" customHeight="1" x14ac:dyDescent="0.15">
      <c r="C261" s="97" t="s">
        <v>286</v>
      </c>
      <c r="D261" s="1" t="s">
        <v>66</v>
      </c>
      <c r="E261" s="80" t="s">
        <v>61</v>
      </c>
      <c r="F261" s="39" t="s">
        <v>62</v>
      </c>
      <c r="J261" s="80"/>
      <c r="K261" s="39"/>
      <c r="N261" s="100"/>
      <c r="O261" s="39"/>
      <c r="Q261" s="39"/>
      <c r="R261" s="80"/>
    </row>
    <row r="262" spans="3:18" ht="13" customHeight="1" x14ac:dyDescent="0.15">
      <c r="C262" s="97" t="s">
        <v>287</v>
      </c>
      <c r="D262" s="1" t="s">
        <v>79</v>
      </c>
      <c r="E262" s="80" t="s">
        <v>61</v>
      </c>
      <c r="F262" s="39" t="s">
        <v>69</v>
      </c>
      <c r="G262" s="1">
        <v>11.4</v>
      </c>
      <c r="H262" s="1">
        <v>0.63</v>
      </c>
      <c r="I262" s="1">
        <v>12.030000000000001</v>
      </c>
      <c r="J262" s="80">
        <v>1054</v>
      </c>
      <c r="K262" s="39" t="s">
        <v>62</v>
      </c>
      <c r="N262" s="100"/>
      <c r="O262" s="39"/>
      <c r="Q262" s="39"/>
      <c r="R262" s="80"/>
    </row>
    <row r="263" spans="3:18" ht="13" customHeight="1" x14ac:dyDescent="0.15">
      <c r="C263" s="97" t="s">
        <v>288</v>
      </c>
      <c r="D263" s="1" t="s">
        <v>68</v>
      </c>
      <c r="E263" s="80" t="s">
        <v>61</v>
      </c>
      <c r="F263" s="39" t="s">
        <v>69</v>
      </c>
      <c r="G263" s="1">
        <v>10.53</v>
      </c>
      <c r="H263" s="1">
        <v>2.0499999999999998</v>
      </c>
      <c r="I263" s="1">
        <v>12.579999999999998</v>
      </c>
      <c r="J263" s="80">
        <v>895</v>
      </c>
      <c r="K263" s="39" t="s">
        <v>62</v>
      </c>
      <c r="N263" s="100"/>
      <c r="O263" s="39"/>
      <c r="Q263" s="39"/>
      <c r="R263" s="80"/>
    </row>
    <row r="264" spans="3:18" ht="13" customHeight="1" x14ac:dyDescent="0.15">
      <c r="C264" s="97" t="s">
        <v>289</v>
      </c>
      <c r="D264" s="1" t="s">
        <v>64</v>
      </c>
      <c r="E264" s="80" t="s">
        <v>61</v>
      </c>
      <c r="F264" s="39" t="s">
        <v>62</v>
      </c>
      <c r="J264" s="80"/>
      <c r="K264" s="39"/>
      <c r="N264" s="100"/>
      <c r="O264" s="39"/>
      <c r="Q264" s="39"/>
      <c r="R264" s="80"/>
    </row>
    <row r="265" spans="3:18" ht="13" customHeight="1" x14ac:dyDescent="0.15">
      <c r="C265" s="97" t="s">
        <v>290</v>
      </c>
      <c r="D265" s="1" t="s">
        <v>85</v>
      </c>
      <c r="E265" s="80" t="s">
        <v>61</v>
      </c>
      <c r="F265" s="39" t="s">
        <v>62</v>
      </c>
      <c r="J265" s="80"/>
      <c r="K265" s="39"/>
      <c r="N265" s="100"/>
      <c r="O265" s="39"/>
      <c r="Q265" s="39"/>
      <c r="R265" s="80"/>
    </row>
    <row r="266" spans="3:18" ht="13" customHeight="1" x14ac:dyDescent="0.15">
      <c r="C266" s="97" t="s">
        <v>291</v>
      </c>
      <c r="D266" s="1" t="s">
        <v>66</v>
      </c>
      <c r="E266" s="80" t="s">
        <v>61</v>
      </c>
      <c r="F266" s="39" t="s">
        <v>62</v>
      </c>
      <c r="J266" s="80"/>
      <c r="K266" s="39"/>
      <c r="N266" s="100"/>
      <c r="O266" s="39"/>
      <c r="Q266" s="39"/>
      <c r="R266" s="80"/>
    </row>
    <row r="267" spans="3:18" x14ac:dyDescent="0.15">
      <c r="C267" s="97" t="s">
        <v>320</v>
      </c>
      <c r="D267" s="1" t="s">
        <v>66</v>
      </c>
      <c r="E267" s="80" t="s">
        <v>61</v>
      </c>
      <c r="F267" s="39" t="s">
        <v>69</v>
      </c>
      <c r="G267" s="98">
        <v>12.7</v>
      </c>
      <c r="H267" s="98">
        <v>1.42</v>
      </c>
      <c r="I267" s="98">
        <v>14.12</v>
      </c>
      <c r="J267" s="99">
        <v>405</v>
      </c>
      <c r="K267" s="39" t="s">
        <v>69</v>
      </c>
      <c r="L267" s="1">
        <v>15.21</v>
      </c>
      <c r="M267" s="1">
        <v>29.33</v>
      </c>
      <c r="N267" s="100">
        <v>545</v>
      </c>
      <c r="O267" s="39" t="s">
        <v>69</v>
      </c>
      <c r="P267" s="1">
        <v>21.46</v>
      </c>
      <c r="Q267" s="39">
        <f>+P267+M267</f>
        <v>50.79</v>
      </c>
      <c r="R267" s="99">
        <v>366</v>
      </c>
    </row>
    <row r="268" spans="3:18" ht="13" customHeight="1" x14ac:dyDescent="0.15">
      <c r="C268" s="97" t="s">
        <v>293</v>
      </c>
      <c r="D268" s="1" t="s">
        <v>79</v>
      </c>
      <c r="E268" s="80" t="s">
        <v>61</v>
      </c>
      <c r="F268" s="39" t="s">
        <v>69</v>
      </c>
      <c r="G268" s="1">
        <v>13.75</v>
      </c>
      <c r="H268" s="1">
        <v>0.78</v>
      </c>
      <c r="I268" s="1">
        <v>14.53</v>
      </c>
      <c r="J268" s="80">
        <v>303</v>
      </c>
      <c r="K268" s="39" t="s">
        <v>62</v>
      </c>
      <c r="N268" s="100"/>
      <c r="O268" s="39"/>
      <c r="Q268" s="39"/>
      <c r="R268" s="80"/>
    </row>
    <row r="269" spans="3:18" ht="13" customHeight="1" x14ac:dyDescent="0.15">
      <c r="C269" s="97" t="s">
        <v>294</v>
      </c>
      <c r="D269" s="1" t="s">
        <v>60</v>
      </c>
      <c r="E269" s="80" t="s">
        <v>61</v>
      </c>
      <c r="F269" s="39" t="s">
        <v>62</v>
      </c>
      <c r="J269" s="80"/>
      <c r="K269" s="39"/>
      <c r="N269" s="100"/>
      <c r="O269" s="39"/>
      <c r="Q269" s="39"/>
      <c r="R269" s="80"/>
    </row>
    <row r="270" spans="3:18" ht="13" customHeight="1" x14ac:dyDescent="0.15">
      <c r="C270" s="97" t="s">
        <v>295</v>
      </c>
      <c r="D270" s="1" t="s">
        <v>64</v>
      </c>
      <c r="E270" s="80" t="s">
        <v>61</v>
      </c>
      <c r="F270" s="39" t="s">
        <v>62</v>
      </c>
      <c r="J270" s="80"/>
      <c r="K270" s="39"/>
      <c r="N270" s="100"/>
      <c r="O270" s="39"/>
      <c r="Q270" s="39"/>
      <c r="R270" s="80"/>
    </row>
    <row r="271" spans="3:18" ht="13" customHeight="1" x14ac:dyDescent="0.15">
      <c r="C271" s="97" t="s">
        <v>296</v>
      </c>
      <c r="D271" s="1" t="s">
        <v>79</v>
      </c>
      <c r="E271" s="80" t="s">
        <v>61</v>
      </c>
      <c r="F271" s="39" t="s">
        <v>62</v>
      </c>
      <c r="J271" s="80"/>
      <c r="K271" s="39"/>
      <c r="N271" s="100"/>
      <c r="O271" s="39"/>
      <c r="Q271" s="39"/>
      <c r="R271" s="80"/>
    </row>
    <row r="272" spans="3:18" ht="13" customHeight="1" x14ac:dyDescent="0.15">
      <c r="C272" s="97" t="s">
        <v>297</v>
      </c>
      <c r="D272" s="1" t="s">
        <v>68</v>
      </c>
      <c r="E272" s="80" t="s">
        <v>61</v>
      </c>
      <c r="F272" s="39" t="s">
        <v>62</v>
      </c>
      <c r="J272" s="80"/>
      <c r="K272" s="39"/>
      <c r="N272" s="100"/>
      <c r="O272" s="39"/>
      <c r="Q272" s="39"/>
      <c r="R272" s="80"/>
    </row>
    <row r="273" spans="3:18" ht="13" customHeight="1" x14ac:dyDescent="0.15">
      <c r="C273" s="97" t="s">
        <v>298</v>
      </c>
      <c r="D273" s="1" t="s">
        <v>68</v>
      </c>
      <c r="E273" s="80" t="s">
        <v>61</v>
      </c>
      <c r="F273" s="39" t="s">
        <v>62</v>
      </c>
      <c r="J273" s="80"/>
      <c r="K273" s="39"/>
      <c r="N273" s="100"/>
      <c r="O273" s="39"/>
      <c r="Q273" s="39"/>
      <c r="R273" s="80"/>
    </row>
    <row r="274" spans="3:18" x14ac:dyDescent="0.15">
      <c r="C274" s="97" t="s">
        <v>339</v>
      </c>
      <c r="D274" s="1" t="s">
        <v>85</v>
      </c>
      <c r="E274" s="80" t="s">
        <v>61</v>
      </c>
      <c r="F274" s="39" t="s">
        <v>69</v>
      </c>
      <c r="G274" s="98">
        <v>11.22</v>
      </c>
      <c r="H274" s="98">
        <v>3</v>
      </c>
      <c r="I274" s="98">
        <v>14.22</v>
      </c>
      <c r="J274" s="99">
        <v>382</v>
      </c>
      <c r="K274" s="39" t="s">
        <v>69</v>
      </c>
      <c r="L274" s="1">
        <v>17.48</v>
      </c>
      <c r="M274" s="1">
        <v>31.700000000000003</v>
      </c>
      <c r="N274" s="100">
        <v>214</v>
      </c>
      <c r="O274" s="39" t="s">
        <v>69</v>
      </c>
      <c r="P274" s="1">
        <v>21.51</v>
      </c>
      <c r="Q274" s="39">
        <f>+P274+M274</f>
        <v>53.210000000000008</v>
      </c>
      <c r="R274" s="99">
        <v>261</v>
      </c>
    </row>
    <row r="275" spans="3:18" ht="13" customHeight="1" x14ac:dyDescent="0.15">
      <c r="C275" s="97" t="s">
        <v>300</v>
      </c>
      <c r="D275" s="1" t="s">
        <v>82</v>
      </c>
      <c r="E275" s="80" t="s">
        <v>61</v>
      </c>
      <c r="F275" s="39" t="s">
        <v>62</v>
      </c>
      <c r="J275" s="80"/>
      <c r="K275" s="39"/>
      <c r="N275" s="100"/>
      <c r="O275" s="39"/>
      <c r="Q275" s="39"/>
      <c r="R275" s="80"/>
    </row>
    <row r="276" spans="3:18" x14ac:dyDescent="0.15">
      <c r="C276" s="97" t="s">
        <v>341</v>
      </c>
      <c r="D276" s="1" t="s">
        <v>68</v>
      </c>
      <c r="E276" s="80" t="s">
        <v>61</v>
      </c>
      <c r="F276" s="39" t="s">
        <v>69</v>
      </c>
      <c r="G276" s="98">
        <v>11.96</v>
      </c>
      <c r="H276" s="98">
        <v>2.0499999999999998</v>
      </c>
      <c r="I276" s="98">
        <v>14.010000000000002</v>
      </c>
      <c r="J276" s="99">
        <v>426</v>
      </c>
      <c r="K276" s="39" t="s">
        <v>69</v>
      </c>
      <c r="L276" s="98">
        <v>15</v>
      </c>
      <c r="M276" s="1">
        <v>29.01</v>
      </c>
      <c r="N276" s="100">
        <v>589</v>
      </c>
      <c r="O276" s="39" t="s">
        <v>69</v>
      </c>
      <c r="P276" s="1">
        <v>22.06</v>
      </c>
      <c r="Q276" s="39">
        <f>+P276+M276</f>
        <v>51.07</v>
      </c>
      <c r="R276" s="99">
        <v>352</v>
      </c>
    </row>
    <row r="277" spans="3:18" ht="13" customHeight="1" x14ac:dyDescent="0.15">
      <c r="C277" s="97" t="s">
        <v>302</v>
      </c>
      <c r="D277" s="1" t="s">
        <v>72</v>
      </c>
      <c r="E277" s="80" t="s">
        <v>61</v>
      </c>
      <c r="F277" s="39" t="s">
        <v>62</v>
      </c>
      <c r="J277" s="80"/>
      <c r="K277" s="39"/>
      <c r="N277" s="100"/>
      <c r="O277" s="39"/>
      <c r="Q277" s="39"/>
      <c r="R277" s="80"/>
    </row>
    <row r="278" spans="3:18" x14ac:dyDescent="0.15">
      <c r="C278" s="97" t="s">
        <v>351</v>
      </c>
      <c r="D278" s="1" t="s">
        <v>72</v>
      </c>
      <c r="E278" s="80" t="s">
        <v>61</v>
      </c>
      <c r="F278" s="39" t="s">
        <v>69</v>
      </c>
      <c r="G278" s="98">
        <v>13.64</v>
      </c>
      <c r="H278" s="98">
        <v>1.73</v>
      </c>
      <c r="I278" s="98">
        <v>15.370000000000001</v>
      </c>
      <c r="J278" s="99">
        <v>175</v>
      </c>
      <c r="K278" s="39" t="s">
        <v>69</v>
      </c>
      <c r="L278" s="1">
        <v>16.23</v>
      </c>
      <c r="M278" s="1">
        <v>31.6</v>
      </c>
      <c r="N278" s="100">
        <v>229</v>
      </c>
      <c r="O278" s="39" t="s">
        <v>69</v>
      </c>
      <c r="P278" s="1">
        <v>25.02</v>
      </c>
      <c r="Q278" s="39">
        <f>+P278+M278</f>
        <v>56.620000000000005</v>
      </c>
      <c r="R278" s="99">
        <v>113</v>
      </c>
    </row>
    <row r="279" spans="3:18" ht="13" customHeight="1" x14ac:dyDescent="0.15">
      <c r="C279" s="97" t="s">
        <v>304</v>
      </c>
      <c r="D279" s="1" t="s">
        <v>64</v>
      </c>
      <c r="E279" s="80" t="s">
        <v>61</v>
      </c>
      <c r="F279" s="39" t="s">
        <v>62</v>
      </c>
      <c r="J279" s="80"/>
      <c r="K279" s="39"/>
      <c r="N279" s="100"/>
      <c r="O279" s="39"/>
      <c r="Q279" s="39"/>
      <c r="R279" s="80"/>
    </row>
    <row r="280" spans="3:18" ht="13" customHeight="1" x14ac:dyDescent="0.15">
      <c r="C280" s="97" t="s">
        <v>305</v>
      </c>
      <c r="D280" s="1" t="s">
        <v>68</v>
      </c>
      <c r="E280" s="80" t="s">
        <v>61</v>
      </c>
      <c r="F280" s="39" t="s">
        <v>69</v>
      </c>
      <c r="G280" s="1">
        <v>10.29</v>
      </c>
      <c r="H280" s="1">
        <v>1.1000000000000001</v>
      </c>
      <c r="I280" s="1">
        <v>11.389999999999999</v>
      </c>
      <c r="J280" s="80">
        <v>1226</v>
      </c>
      <c r="K280" s="39" t="s">
        <v>62</v>
      </c>
      <c r="N280" s="100"/>
      <c r="O280" s="39"/>
      <c r="Q280" s="39"/>
      <c r="R280" s="80"/>
    </row>
    <row r="281" spans="3:18" ht="13" customHeight="1" x14ac:dyDescent="0.15">
      <c r="C281" s="97" t="s">
        <v>306</v>
      </c>
      <c r="D281" s="1" t="s">
        <v>85</v>
      </c>
      <c r="E281" s="80" t="s">
        <v>61</v>
      </c>
      <c r="F281" s="39" t="s">
        <v>62</v>
      </c>
      <c r="J281" s="80"/>
      <c r="K281" s="39"/>
      <c r="N281" s="100"/>
      <c r="O281" s="39"/>
      <c r="Q281" s="39"/>
      <c r="R281" s="80"/>
    </row>
    <row r="282" spans="3:18" ht="13" customHeight="1" x14ac:dyDescent="0.15">
      <c r="C282" s="97" t="s">
        <v>307</v>
      </c>
      <c r="D282" s="1" t="s">
        <v>68</v>
      </c>
      <c r="E282" s="80" t="s">
        <v>61</v>
      </c>
      <c r="F282" s="39" t="s">
        <v>62</v>
      </c>
      <c r="J282" s="80"/>
      <c r="K282" s="39"/>
      <c r="N282" s="100"/>
      <c r="O282" s="39"/>
      <c r="Q282" s="39"/>
      <c r="R282" s="80"/>
    </row>
    <row r="283" spans="3:18" ht="13" customHeight="1" x14ac:dyDescent="0.15">
      <c r="C283" s="97" t="s">
        <v>308</v>
      </c>
      <c r="D283" s="1" t="s">
        <v>68</v>
      </c>
      <c r="E283" s="80" t="s">
        <v>61</v>
      </c>
      <c r="F283" s="39" t="s">
        <v>62</v>
      </c>
      <c r="J283" s="80"/>
      <c r="K283" s="39"/>
      <c r="N283" s="100"/>
      <c r="O283" s="39"/>
      <c r="Q283" s="39"/>
      <c r="R283" s="80"/>
    </row>
    <row r="284" spans="3:18" ht="13" customHeight="1" x14ac:dyDescent="0.15">
      <c r="C284" s="97" t="s">
        <v>309</v>
      </c>
      <c r="D284" s="1" t="s">
        <v>64</v>
      </c>
      <c r="E284" s="80" t="s">
        <v>61</v>
      </c>
      <c r="F284" s="39" t="s">
        <v>69</v>
      </c>
      <c r="G284" s="1">
        <v>11.04</v>
      </c>
      <c r="H284" s="1">
        <v>0.63</v>
      </c>
      <c r="I284" s="1">
        <v>11.67</v>
      </c>
      <c r="J284" s="80">
        <v>1148</v>
      </c>
      <c r="K284" s="39" t="s">
        <v>62</v>
      </c>
      <c r="N284" s="100"/>
      <c r="O284" s="39"/>
      <c r="Q284" s="39"/>
      <c r="R284" s="80"/>
    </row>
    <row r="285" spans="3:18" ht="13" customHeight="1" x14ac:dyDescent="0.15">
      <c r="C285" s="97" t="s">
        <v>310</v>
      </c>
      <c r="D285" s="1" t="s">
        <v>85</v>
      </c>
      <c r="E285" s="80" t="s">
        <v>88</v>
      </c>
      <c r="F285" s="39" t="s">
        <v>62</v>
      </c>
      <c r="J285" s="80"/>
      <c r="K285" s="39"/>
      <c r="N285" s="100"/>
      <c r="O285" s="39"/>
      <c r="Q285" s="39"/>
      <c r="R285" s="80"/>
    </row>
    <row r="286" spans="3:18" ht="13" customHeight="1" x14ac:dyDescent="0.15">
      <c r="C286" s="97" t="s">
        <v>311</v>
      </c>
      <c r="D286" s="1" t="s">
        <v>66</v>
      </c>
      <c r="E286" s="80" t="s">
        <v>61</v>
      </c>
      <c r="F286" s="39" t="s">
        <v>69</v>
      </c>
      <c r="G286" s="1">
        <v>11.61</v>
      </c>
      <c r="H286" s="1">
        <v>0.15</v>
      </c>
      <c r="I286" s="1">
        <v>11.76</v>
      </c>
      <c r="J286" s="80">
        <v>1126</v>
      </c>
      <c r="K286" s="39" t="s">
        <v>62</v>
      </c>
      <c r="N286" s="100"/>
      <c r="O286" s="39"/>
      <c r="Q286" s="39"/>
      <c r="R286" s="80"/>
    </row>
    <row r="287" spans="3:18" x14ac:dyDescent="0.15">
      <c r="C287" s="97" t="s">
        <v>355</v>
      </c>
      <c r="D287" s="1" t="s">
        <v>60</v>
      </c>
      <c r="E287" s="80" t="s">
        <v>61</v>
      </c>
      <c r="F287" s="39" t="s">
        <v>69</v>
      </c>
      <c r="G287" s="98">
        <v>14.03</v>
      </c>
      <c r="H287" s="98">
        <v>2.21</v>
      </c>
      <c r="I287" s="98">
        <v>16.239999999999998</v>
      </c>
      <c r="J287" s="99">
        <v>77</v>
      </c>
      <c r="K287" s="39" t="s">
        <v>69</v>
      </c>
      <c r="L287" s="1">
        <v>18.16</v>
      </c>
      <c r="M287" s="98">
        <v>34.4</v>
      </c>
      <c r="N287" s="100">
        <v>58</v>
      </c>
      <c r="O287" s="39" t="s">
        <v>69</v>
      </c>
      <c r="P287" s="1">
        <v>22.08</v>
      </c>
      <c r="Q287" s="39">
        <f>+P287+M287</f>
        <v>56.48</v>
      </c>
      <c r="R287" s="99">
        <v>120</v>
      </c>
    </row>
    <row r="288" spans="3:18" x14ac:dyDescent="0.15">
      <c r="C288" s="97" t="s">
        <v>390</v>
      </c>
      <c r="D288" s="1" t="s">
        <v>60</v>
      </c>
      <c r="E288" s="80" t="s">
        <v>61</v>
      </c>
      <c r="F288" s="39" t="s">
        <v>69</v>
      </c>
      <c r="G288" s="98">
        <v>11.26</v>
      </c>
      <c r="H288" s="98">
        <v>1.57</v>
      </c>
      <c r="I288" s="98">
        <v>12.83</v>
      </c>
      <c r="J288" s="99">
        <v>803</v>
      </c>
      <c r="K288" s="39" t="s">
        <v>69</v>
      </c>
      <c r="L288" s="1">
        <v>17.579999999999998</v>
      </c>
      <c r="M288" s="1">
        <v>30.409999999999997</v>
      </c>
      <c r="N288" s="100">
        <v>371</v>
      </c>
      <c r="O288" s="39" t="s">
        <v>69</v>
      </c>
      <c r="P288" s="1">
        <v>20.02</v>
      </c>
      <c r="Q288" s="39">
        <f>+P288+M288</f>
        <v>50.429999999999993</v>
      </c>
      <c r="R288" s="99">
        <v>374</v>
      </c>
    </row>
    <row r="289" spans="3:18" ht="13" customHeight="1" x14ac:dyDescent="0.15">
      <c r="C289" s="97" t="s">
        <v>314</v>
      </c>
      <c r="D289" s="1" t="s">
        <v>72</v>
      </c>
      <c r="E289" s="80" t="s">
        <v>61</v>
      </c>
      <c r="F289" s="39" t="s">
        <v>62</v>
      </c>
      <c r="J289" s="80"/>
      <c r="K289" s="39"/>
      <c r="N289" s="100"/>
      <c r="O289" s="39"/>
      <c r="Q289" s="39"/>
      <c r="R289" s="80"/>
    </row>
    <row r="290" spans="3:18" ht="13" customHeight="1" x14ac:dyDescent="0.15">
      <c r="C290" s="97" t="s">
        <v>315</v>
      </c>
      <c r="D290" s="1" t="s">
        <v>79</v>
      </c>
      <c r="E290" s="80" t="s">
        <v>61</v>
      </c>
      <c r="F290" s="39" t="s">
        <v>62</v>
      </c>
      <c r="J290" s="80"/>
      <c r="K290" s="39"/>
      <c r="N290" s="100"/>
      <c r="O290" s="39"/>
      <c r="Q290" s="39"/>
      <c r="R290" s="80"/>
    </row>
    <row r="291" spans="3:18" ht="13" customHeight="1" x14ac:dyDescent="0.15">
      <c r="C291" s="97" t="s">
        <v>316</v>
      </c>
      <c r="D291" s="1" t="s">
        <v>85</v>
      </c>
      <c r="E291" s="80" t="s">
        <v>61</v>
      </c>
      <c r="F291" s="39" t="s">
        <v>69</v>
      </c>
      <c r="G291" s="1">
        <v>10.53</v>
      </c>
      <c r="H291" s="1">
        <v>0.63</v>
      </c>
      <c r="I291" s="1">
        <v>11.16</v>
      </c>
      <c r="J291" s="80">
        <v>1272</v>
      </c>
      <c r="K291" s="39" t="s">
        <v>62</v>
      </c>
      <c r="N291" s="100"/>
      <c r="O291" s="39"/>
      <c r="Q291" s="39"/>
      <c r="R291" s="80"/>
    </row>
    <row r="292" spans="3:18" x14ac:dyDescent="0.15">
      <c r="C292" s="97" t="s">
        <v>317</v>
      </c>
      <c r="D292" s="1" t="s">
        <v>85</v>
      </c>
      <c r="E292" s="80" t="s">
        <v>61</v>
      </c>
      <c r="F292" s="39" t="s">
        <v>69</v>
      </c>
      <c r="G292" s="98">
        <v>12.3</v>
      </c>
      <c r="H292" s="98">
        <v>0.78</v>
      </c>
      <c r="I292" s="98">
        <v>13.08</v>
      </c>
      <c r="J292" s="99">
        <v>707</v>
      </c>
      <c r="K292" s="39" t="s">
        <v>69</v>
      </c>
      <c r="L292" s="1">
        <v>15.16</v>
      </c>
      <c r="M292" s="1">
        <v>28.240000000000002</v>
      </c>
      <c r="N292" s="100">
        <v>674</v>
      </c>
      <c r="O292" s="39" t="str">
        <f>+VLOOKUP(C292,'[1]Notas 3º - TL'!$A$1:$B$678,2,"FALSO")</f>
        <v>SI</v>
      </c>
      <c r="Q292" s="39"/>
      <c r="R292" s="80"/>
    </row>
    <row r="293" spans="3:18" x14ac:dyDescent="0.15">
      <c r="C293" s="97" t="s">
        <v>392</v>
      </c>
      <c r="D293" s="1" t="s">
        <v>72</v>
      </c>
      <c r="E293" s="80" t="s">
        <v>61</v>
      </c>
      <c r="F293" s="39" t="s">
        <v>69</v>
      </c>
      <c r="G293" s="98">
        <v>11.48</v>
      </c>
      <c r="H293" s="98">
        <v>2.68</v>
      </c>
      <c r="I293" s="98">
        <v>14.16</v>
      </c>
      <c r="J293" s="99">
        <v>393</v>
      </c>
      <c r="K293" s="39" t="s">
        <v>69</v>
      </c>
      <c r="L293" s="1">
        <v>16.71</v>
      </c>
      <c r="M293" s="1">
        <v>30.87</v>
      </c>
      <c r="N293" s="100">
        <v>314</v>
      </c>
      <c r="O293" s="39" t="s">
        <v>69</v>
      </c>
      <c r="P293" s="1">
        <v>21.39</v>
      </c>
      <c r="Q293" s="39">
        <f>+P293+M293</f>
        <v>52.260000000000005</v>
      </c>
      <c r="R293" s="99">
        <v>303</v>
      </c>
    </row>
    <row r="294" spans="3:18" x14ac:dyDescent="0.15">
      <c r="C294" s="97" t="s">
        <v>319</v>
      </c>
      <c r="D294" s="1" t="s">
        <v>79</v>
      </c>
      <c r="E294" s="80" t="s">
        <v>61</v>
      </c>
      <c r="F294" s="39" t="s">
        <v>69</v>
      </c>
      <c r="G294" s="98">
        <v>13.7</v>
      </c>
      <c r="H294" s="98">
        <v>1.57</v>
      </c>
      <c r="I294" s="98">
        <v>15.27</v>
      </c>
      <c r="J294" s="99">
        <v>184</v>
      </c>
      <c r="K294" s="39" t="s">
        <v>69</v>
      </c>
      <c r="L294" s="1">
        <v>17.84</v>
      </c>
      <c r="M294" s="1">
        <v>33.11</v>
      </c>
      <c r="N294" s="100">
        <v>116</v>
      </c>
      <c r="O294" s="39" t="str">
        <f>+VLOOKUP(C294,'[1]Notas 3º - TL'!$A$1:$B$678,2,"FALSO")</f>
        <v>SI</v>
      </c>
      <c r="Q294" s="39"/>
      <c r="R294" s="80"/>
    </row>
    <row r="295" spans="3:18" x14ac:dyDescent="0.15">
      <c r="C295" s="97" t="s">
        <v>397</v>
      </c>
      <c r="D295" s="1" t="s">
        <v>68</v>
      </c>
      <c r="E295" s="80" t="s">
        <v>88</v>
      </c>
      <c r="F295" s="39" t="s">
        <v>69</v>
      </c>
      <c r="G295" s="98">
        <v>11.28</v>
      </c>
      <c r="H295" s="98">
        <v>3</v>
      </c>
      <c r="I295" s="98">
        <v>14.28</v>
      </c>
      <c r="J295" s="99">
        <v>363</v>
      </c>
      <c r="K295" s="39" t="s">
        <v>69</v>
      </c>
      <c r="L295" s="1">
        <v>19.059999999999999</v>
      </c>
      <c r="M295" s="1">
        <v>33.339999999999996</v>
      </c>
      <c r="N295" s="100">
        <v>103</v>
      </c>
      <c r="O295" s="39" t="s">
        <v>69</v>
      </c>
      <c r="P295" s="1">
        <v>22.88</v>
      </c>
      <c r="Q295" s="39">
        <f>+P295+M295</f>
        <v>56.22</v>
      </c>
      <c r="R295" s="99">
        <v>127</v>
      </c>
    </row>
    <row r="296" spans="3:18" ht="13" customHeight="1" x14ac:dyDescent="0.15">
      <c r="C296" s="97" t="s">
        <v>321</v>
      </c>
      <c r="D296" s="1" t="s">
        <v>66</v>
      </c>
      <c r="E296" s="80" t="s">
        <v>61</v>
      </c>
      <c r="F296" s="39" t="s">
        <v>62</v>
      </c>
      <c r="J296" s="80"/>
      <c r="K296" s="39"/>
      <c r="N296" s="100"/>
      <c r="O296" s="39"/>
      <c r="Q296" s="39"/>
      <c r="R296" s="80"/>
    </row>
    <row r="297" spans="3:18" ht="13" customHeight="1" x14ac:dyDescent="0.15">
      <c r="C297" s="97" t="s">
        <v>322</v>
      </c>
      <c r="D297" s="1" t="s">
        <v>79</v>
      </c>
      <c r="E297" s="80" t="s">
        <v>61</v>
      </c>
      <c r="F297" s="39" t="s">
        <v>62</v>
      </c>
      <c r="J297" s="80"/>
      <c r="K297" s="39"/>
      <c r="N297" s="100"/>
      <c r="O297" s="39"/>
      <c r="Q297" s="39"/>
      <c r="R297" s="80"/>
    </row>
    <row r="298" spans="3:18" ht="13" customHeight="1" x14ac:dyDescent="0.15">
      <c r="C298" s="97" t="s">
        <v>323</v>
      </c>
      <c r="D298" s="1" t="s">
        <v>68</v>
      </c>
      <c r="E298" s="80" t="s">
        <v>61</v>
      </c>
      <c r="F298" s="39" t="s">
        <v>69</v>
      </c>
      <c r="G298" s="98">
        <v>10.43</v>
      </c>
      <c r="H298" s="98">
        <v>0.15</v>
      </c>
      <c r="I298" s="98">
        <v>10.58</v>
      </c>
      <c r="J298" s="99">
        <v>1354</v>
      </c>
      <c r="K298" s="39" t="s">
        <v>69</v>
      </c>
      <c r="L298" s="1">
        <v>17.34</v>
      </c>
      <c r="M298" s="1">
        <v>27.92</v>
      </c>
      <c r="N298" s="100">
        <v>705</v>
      </c>
      <c r="O298" s="39" t="s">
        <v>62</v>
      </c>
      <c r="Q298" s="39"/>
      <c r="R298" s="80"/>
    </row>
    <row r="299" spans="3:18" ht="13" customHeight="1" x14ac:dyDescent="0.15">
      <c r="C299" s="97" t="s">
        <v>324</v>
      </c>
      <c r="D299" s="1" t="s">
        <v>68</v>
      </c>
      <c r="E299" s="80" t="s">
        <v>61</v>
      </c>
      <c r="F299" s="39" t="s">
        <v>62</v>
      </c>
      <c r="J299" s="80"/>
      <c r="K299" s="39"/>
      <c r="N299" s="100"/>
      <c r="O299" s="39"/>
      <c r="Q299" s="39"/>
      <c r="R299" s="80"/>
    </row>
    <row r="300" spans="3:18" ht="13" customHeight="1" x14ac:dyDescent="0.15">
      <c r="C300" s="97" t="s">
        <v>325</v>
      </c>
      <c r="D300" s="1" t="s">
        <v>326</v>
      </c>
      <c r="E300" s="80" t="s">
        <v>61</v>
      </c>
      <c r="F300" s="39" t="s">
        <v>62</v>
      </c>
      <c r="J300" s="80"/>
      <c r="K300" s="39"/>
      <c r="N300" s="100"/>
      <c r="O300" s="39"/>
      <c r="Q300" s="39"/>
      <c r="R300" s="80"/>
    </row>
    <row r="301" spans="3:18" ht="13" customHeight="1" x14ac:dyDescent="0.15">
      <c r="C301" s="97" t="s">
        <v>327</v>
      </c>
      <c r="D301" s="1" t="s">
        <v>68</v>
      </c>
      <c r="E301" s="80" t="s">
        <v>61</v>
      </c>
      <c r="F301" s="39" t="s">
        <v>62</v>
      </c>
      <c r="J301" s="80"/>
      <c r="K301" s="39"/>
      <c r="N301" s="100"/>
      <c r="O301" s="39"/>
      <c r="Q301" s="39"/>
      <c r="R301" s="80"/>
    </row>
    <row r="302" spans="3:18" ht="13" customHeight="1" x14ac:dyDescent="0.15">
      <c r="C302" s="97" t="s">
        <v>328</v>
      </c>
      <c r="D302" s="1" t="s">
        <v>68</v>
      </c>
      <c r="E302" s="80" t="s">
        <v>61</v>
      </c>
      <c r="F302" s="39" t="s">
        <v>69</v>
      </c>
      <c r="G302" s="1">
        <v>12.01</v>
      </c>
      <c r="H302" s="1">
        <v>2.0499999999999998</v>
      </c>
      <c r="I302" s="1">
        <v>14.059999999999999</v>
      </c>
      <c r="J302" s="80">
        <v>414</v>
      </c>
      <c r="K302" s="39" t="s">
        <v>62</v>
      </c>
      <c r="N302" s="100"/>
      <c r="O302" s="39"/>
      <c r="Q302" s="39"/>
      <c r="R302" s="80"/>
    </row>
    <row r="303" spans="3:18" ht="13" customHeight="1" x14ac:dyDescent="0.15">
      <c r="C303" s="97" t="s">
        <v>329</v>
      </c>
      <c r="D303" s="1" t="s">
        <v>60</v>
      </c>
      <c r="E303" s="80" t="s">
        <v>61</v>
      </c>
      <c r="F303" s="39" t="s">
        <v>62</v>
      </c>
      <c r="J303" s="80"/>
      <c r="K303" s="39"/>
      <c r="N303" s="100"/>
      <c r="O303" s="39"/>
      <c r="Q303" s="39"/>
      <c r="R303" s="80"/>
    </row>
    <row r="304" spans="3:18" x14ac:dyDescent="0.15">
      <c r="C304" s="97" t="s">
        <v>433</v>
      </c>
      <c r="D304" s="1" t="s">
        <v>68</v>
      </c>
      <c r="E304" s="80" t="s">
        <v>61</v>
      </c>
      <c r="F304" s="39" t="s">
        <v>69</v>
      </c>
      <c r="G304" s="98">
        <v>13.96</v>
      </c>
      <c r="H304" s="98">
        <v>0.47</v>
      </c>
      <c r="I304" s="98">
        <v>14.430000000000001</v>
      </c>
      <c r="J304" s="99">
        <v>328</v>
      </c>
      <c r="K304" s="39" t="s">
        <v>69</v>
      </c>
      <c r="L304" s="1">
        <v>16.52</v>
      </c>
      <c r="M304" s="1">
        <v>30.950000000000003</v>
      </c>
      <c r="N304" s="100">
        <v>304</v>
      </c>
      <c r="O304" s="39" t="s">
        <v>69</v>
      </c>
      <c r="P304" s="1">
        <v>23.86</v>
      </c>
      <c r="Q304" s="39">
        <f>+P304+M304</f>
        <v>54.81</v>
      </c>
      <c r="R304" s="99">
        <v>200</v>
      </c>
    </row>
    <row r="305" spans="3:18" ht="13" customHeight="1" x14ac:dyDescent="0.15">
      <c r="C305" s="97" t="s">
        <v>331</v>
      </c>
      <c r="D305" s="1" t="s">
        <v>68</v>
      </c>
      <c r="E305" s="80" t="s">
        <v>61</v>
      </c>
      <c r="F305" s="39" t="s">
        <v>62</v>
      </c>
      <c r="J305" s="80"/>
      <c r="K305" s="39"/>
      <c r="N305" s="100"/>
      <c r="O305" s="39"/>
      <c r="Q305" s="39"/>
      <c r="R305" s="80"/>
    </row>
    <row r="306" spans="3:18" x14ac:dyDescent="0.15">
      <c r="C306" s="97" t="s">
        <v>332</v>
      </c>
      <c r="D306" s="1" t="s">
        <v>82</v>
      </c>
      <c r="E306" s="80" t="s">
        <v>61</v>
      </c>
      <c r="F306" s="39" t="s">
        <v>69</v>
      </c>
      <c r="G306" s="98">
        <v>11.93</v>
      </c>
      <c r="H306" s="98">
        <v>0.47</v>
      </c>
      <c r="I306" s="98">
        <v>12.4</v>
      </c>
      <c r="J306" s="99">
        <v>949</v>
      </c>
      <c r="K306" s="39" t="s">
        <v>69</v>
      </c>
      <c r="L306" s="1">
        <v>16.079999999999998</v>
      </c>
      <c r="M306" s="1">
        <v>28.479999999999997</v>
      </c>
      <c r="N306" s="100">
        <v>652</v>
      </c>
      <c r="O306" s="39" t="str">
        <f>+VLOOKUP(C306,'[1]Notas 3º - TL'!$A$1:$B$678,2,"FALSO")</f>
        <v>SI</v>
      </c>
      <c r="Q306" s="39"/>
      <c r="R306" s="80"/>
    </row>
    <row r="307" spans="3:18" ht="13" customHeight="1" x14ac:dyDescent="0.15">
      <c r="C307" s="97" t="s">
        <v>333</v>
      </c>
      <c r="D307" s="1" t="s">
        <v>64</v>
      </c>
      <c r="E307" s="80" t="s">
        <v>61</v>
      </c>
      <c r="F307" s="39" t="s">
        <v>62</v>
      </c>
      <c r="J307" s="80"/>
      <c r="K307" s="39"/>
      <c r="N307" s="100"/>
      <c r="O307" s="39"/>
      <c r="Q307" s="39"/>
      <c r="R307" s="80"/>
    </row>
    <row r="308" spans="3:18" ht="13" customHeight="1" x14ac:dyDescent="0.15">
      <c r="C308" s="97" t="s">
        <v>334</v>
      </c>
      <c r="D308" s="1" t="s">
        <v>82</v>
      </c>
      <c r="E308" s="80" t="s">
        <v>61</v>
      </c>
      <c r="F308" s="39" t="s">
        <v>62</v>
      </c>
      <c r="J308" s="80"/>
      <c r="K308" s="39"/>
      <c r="N308" s="100"/>
      <c r="O308" s="39"/>
      <c r="Q308" s="39"/>
      <c r="R308" s="80"/>
    </row>
    <row r="309" spans="3:18" ht="13" customHeight="1" x14ac:dyDescent="0.15">
      <c r="C309" s="97" t="s">
        <v>335</v>
      </c>
      <c r="D309" s="1" t="s">
        <v>85</v>
      </c>
      <c r="E309" s="80" t="s">
        <v>88</v>
      </c>
      <c r="F309" s="39" t="s">
        <v>62</v>
      </c>
      <c r="J309" s="80"/>
      <c r="K309" s="39"/>
      <c r="N309" s="100"/>
      <c r="O309" s="39"/>
      <c r="Q309" s="39"/>
      <c r="R309" s="80"/>
    </row>
    <row r="310" spans="3:18" ht="13" customHeight="1" x14ac:dyDescent="0.15">
      <c r="C310" s="97" t="s">
        <v>336</v>
      </c>
      <c r="D310" s="1" t="s">
        <v>60</v>
      </c>
      <c r="E310" s="80" t="s">
        <v>61</v>
      </c>
      <c r="F310" s="39" t="s">
        <v>62</v>
      </c>
      <c r="J310" s="80"/>
      <c r="K310" s="39"/>
      <c r="N310" s="100"/>
      <c r="O310" s="39"/>
      <c r="Q310" s="39"/>
      <c r="R310" s="80"/>
    </row>
    <row r="311" spans="3:18" ht="13" customHeight="1" x14ac:dyDescent="0.15">
      <c r="C311" s="97" t="s">
        <v>337</v>
      </c>
      <c r="D311" s="1" t="s">
        <v>79</v>
      </c>
      <c r="E311" s="80" t="s">
        <v>61</v>
      </c>
      <c r="F311" s="39" t="s">
        <v>62</v>
      </c>
      <c r="J311" s="80"/>
      <c r="K311" s="39"/>
      <c r="N311" s="100"/>
      <c r="O311" s="39"/>
      <c r="Q311" s="39"/>
      <c r="R311" s="80"/>
    </row>
    <row r="312" spans="3:18" ht="13" customHeight="1" x14ac:dyDescent="0.15">
      <c r="C312" s="97" t="s">
        <v>338</v>
      </c>
      <c r="D312" s="1" t="s">
        <v>68</v>
      </c>
      <c r="E312" s="80" t="s">
        <v>61</v>
      </c>
      <c r="F312" s="39" t="s">
        <v>62</v>
      </c>
      <c r="J312" s="80"/>
      <c r="K312" s="39"/>
      <c r="N312" s="100"/>
      <c r="O312" s="39"/>
      <c r="Q312" s="39"/>
      <c r="R312" s="80"/>
    </row>
    <row r="313" spans="3:18" x14ac:dyDescent="0.15">
      <c r="C313" s="97" t="s">
        <v>435</v>
      </c>
      <c r="D313" s="1" t="s">
        <v>79</v>
      </c>
      <c r="E313" s="80" t="s">
        <v>61</v>
      </c>
      <c r="F313" s="39" t="s">
        <v>69</v>
      </c>
      <c r="G313" s="98">
        <v>13.08</v>
      </c>
      <c r="H313" s="98">
        <v>1.89</v>
      </c>
      <c r="I313" s="98">
        <v>14.97</v>
      </c>
      <c r="J313" s="99">
        <v>229</v>
      </c>
      <c r="K313" s="39" t="s">
        <v>69</v>
      </c>
      <c r="L313" s="1">
        <v>16.36</v>
      </c>
      <c r="M313" s="1">
        <v>31.33</v>
      </c>
      <c r="N313" s="100">
        <v>256</v>
      </c>
      <c r="O313" s="39" t="s">
        <v>69</v>
      </c>
      <c r="P313" s="1">
        <v>23.53</v>
      </c>
      <c r="Q313" s="39">
        <f>+P313+M313</f>
        <v>54.86</v>
      </c>
      <c r="R313" s="99">
        <v>196</v>
      </c>
    </row>
    <row r="314" spans="3:18" ht="13" customHeight="1" x14ac:dyDescent="0.15">
      <c r="C314" s="97" t="s">
        <v>340</v>
      </c>
      <c r="D314" s="1" t="s">
        <v>64</v>
      </c>
      <c r="E314" s="80" t="s">
        <v>61</v>
      </c>
      <c r="F314" s="39" t="s">
        <v>69</v>
      </c>
      <c r="G314" s="1">
        <v>10.220000000000001</v>
      </c>
      <c r="H314" s="1">
        <v>1.89</v>
      </c>
      <c r="I314" s="1">
        <v>12.110000000000001</v>
      </c>
      <c r="J314" s="80">
        <v>1035</v>
      </c>
      <c r="K314" s="39" t="s">
        <v>62</v>
      </c>
      <c r="N314" s="100"/>
      <c r="O314" s="39"/>
      <c r="Q314" s="39"/>
      <c r="R314" s="80"/>
    </row>
    <row r="315" spans="3:18" x14ac:dyDescent="0.15">
      <c r="C315" s="97" t="s">
        <v>438</v>
      </c>
      <c r="D315" s="1" t="s">
        <v>85</v>
      </c>
      <c r="E315" s="80" t="s">
        <v>61</v>
      </c>
      <c r="F315" s="39" t="s">
        <v>69</v>
      </c>
      <c r="G315" s="98">
        <v>12</v>
      </c>
      <c r="H315" s="98">
        <v>2.52</v>
      </c>
      <c r="I315" s="98">
        <v>14.52</v>
      </c>
      <c r="J315" s="99">
        <v>307</v>
      </c>
      <c r="K315" s="39" t="s">
        <v>69</v>
      </c>
      <c r="L315" s="1">
        <v>15.86</v>
      </c>
      <c r="M315" s="1">
        <v>30.38</v>
      </c>
      <c r="N315" s="100">
        <v>375</v>
      </c>
      <c r="O315" s="39" t="s">
        <v>69</v>
      </c>
      <c r="P315" s="1">
        <v>26.24</v>
      </c>
      <c r="Q315" s="39">
        <f>+P315+M315</f>
        <v>56.62</v>
      </c>
      <c r="R315" s="99">
        <v>114</v>
      </c>
    </row>
    <row r="316" spans="3:18" ht="13" customHeight="1" x14ac:dyDescent="0.15">
      <c r="C316" s="97" t="s">
        <v>342</v>
      </c>
      <c r="D316" s="1" t="s">
        <v>66</v>
      </c>
      <c r="E316" s="80" t="s">
        <v>61</v>
      </c>
      <c r="F316" s="39" t="s">
        <v>62</v>
      </c>
      <c r="J316" s="80"/>
      <c r="K316" s="39"/>
      <c r="N316" s="100"/>
      <c r="O316" s="39"/>
      <c r="Q316" s="39"/>
      <c r="R316" s="80"/>
    </row>
    <row r="317" spans="3:18" ht="13" customHeight="1" x14ac:dyDescent="0.15">
      <c r="C317" s="97" t="s">
        <v>343</v>
      </c>
      <c r="D317" s="1" t="s">
        <v>66</v>
      </c>
      <c r="E317" s="80" t="s">
        <v>61</v>
      </c>
      <c r="F317" s="39" t="s">
        <v>62</v>
      </c>
      <c r="J317" s="80"/>
      <c r="K317" s="39"/>
      <c r="N317" s="100"/>
      <c r="O317" s="39"/>
      <c r="Q317" s="39"/>
      <c r="R317" s="80"/>
    </row>
    <row r="318" spans="3:18" ht="13" customHeight="1" x14ac:dyDescent="0.15">
      <c r="C318" s="97" t="s">
        <v>344</v>
      </c>
      <c r="D318" s="1" t="s">
        <v>60</v>
      </c>
      <c r="E318" s="80" t="s">
        <v>61</v>
      </c>
      <c r="F318" s="39" t="s">
        <v>62</v>
      </c>
      <c r="J318" s="80"/>
      <c r="K318" s="39"/>
      <c r="N318" s="100"/>
      <c r="O318" s="39"/>
      <c r="Q318" s="39"/>
      <c r="R318" s="80"/>
    </row>
    <row r="319" spans="3:18" ht="13" customHeight="1" x14ac:dyDescent="0.15">
      <c r="C319" s="97" t="s">
        <v>345</v>
      </c>
      <c r="D319" s="1" t="s">
        <v>64</v>
      </c>
      <c r="E319" s="80" t="s">
        <v>61</v>
      </c>
      <c r="F319" s="39" t="s">
        <v>62</v>
      </c>
      <c r="J319" s="80"/>
      <c r="K319" s="39"/>
      <c r="N319" s="100"/>
      <c r="O319" s="39"/>
      <c r="Q319" s="39"/>
      <c r="R319" s="80"/>
    </row>
    <row r="320" spans="3:18" ht="13" customHeight="1" x14ac:dyDescent="0.15">
      <c r="C320" s="97" t="s">
        <v>346</v>
      </c>
      <c r="D320" s="1" t="s">
        <v>64</v>
      </c>
      <c r="E320" s="80" t="s">
        <v>61</v>
      </c>
      <c r="F320" s="39" t="s">
        <v>69</v>
      </c>
      <c r="G320" s="1">
        <v>10.01</v>
      </c>
      <c r="H320" s="1">
        <v>0.63</v>
      </c>
      <c r="I320" s="1">
        <v>10.64</v>
      </c>
      <c r="J320" s="80">
        <v>1347</v>
      </c>
      <c r="K320" s="39" t="s">
        <v>62</v>
      </c>
      <c r="N320" s="100"/>
      <c r="O320" s="39"/>
      <c r="Q320" s="39"/>
      <c r="R320" s="80"/>
    </row>
    <row r="321" spans="3:18" ht="13" customHeight="1" x14ac:dyDescent="0.15">
      <c r="C321" s="97" t="s">
        <v>347</v>
      </c>
      <c r="D321" s="1" t="s">
        <v>68</v>
      </c>
      <c r="E321" s="80" t="s">
        <v>61</v>
      </c>
      <c r="F321" s="39" t="s">
        <v>62</v>
      </c>
      <c r="J321" s="80"/>
      <c r="K321" s="39"/>
      <c r="N321" s="100"/>
      <c r="O321" s="39"/>
      <c r="Q321" s="39"/>
      <c r="R321" s="80"/>
    </row>
    <row r="322" spans="3:18" ht="13" customHeight="1" x14ac:dyDescent="0.15">
      <c r="C322" s="97" t="s">
        <v>348</v>
      </c>
      <c r="D322" s="1" t="s">
        <v>82</v>
      </c>
      <c r="E322" s="80" t="s">
        <v>61</v>
      </c>
      <c r="F322" s="39" t="s">
        <v>62</v>
      </c>
      <c r="J322" s="80"/>
      <c r="K322" s="39"/>
      <c r="N322" s="100"/>
      <c r="O322" s="39"/>
      <c r="Q322" s="39"/>
      <c r="R322" s="80"/>
    </row>
    <row r="323" spans="3:18" ht="13" customHeight="1" x14ac:dyDescent="0.15">
      <c r="C323" s="97" t="s">
        <v>349</v>
      </c>
      <c r="D323" s="1" t="s">
        <v>64</v>
      </c>
      <c r="E323" s="80" t="s">
        <v>61</v>
      </c>
      <c r="F323" s="39" t="s">
        <v>62</v>
      </c>
      <c r="J323" s="80"/>
      <c r="K323" s="39"/>
      <c r="N323" s="100"/>
      <c r="O323" s="39"/>
      <c r="Q323" s="39"/>
      <c r="R323" s="80"/>
    </row>
    <row r="324" spans="3:18" ht="13" customHeight="1" x14ac:dyDescent="0.15">
      <c r="C324" s="97" t="s">
        <v>350</v>
      </c>
      <c r="D324" s="1" t="s">
        <v>68</v>
      </c>
      <c r="E324" s="80" t="s">
        <v>61</v>
      </c>
      <c r="F324" s="39" t="s">
        <v>62</v>
      </c>
      <c r="J324" s="80"/>
      <c r="K324" s="39"/>
      <c r="N324" s="100"/>
      <c r="O324" s="39"/>
      <c r="Q324" s="39"/>
      <c r="R324" s="80"/>
    </row>
    <row r="325" spans="3:18" x14ac:dyDescent="0.15">
      <c r="C325" s="97" t="s">
        <v>445</v>
      </c>
      <c r="D325" s="1" t="s">
        <v>60</v>
      </c>
      <c r="E325" s="80" t="s">
        <v>88</v>
      </c>
      <c r="F325" s="39" t="s">
        <v>69</v>
      </c>
      <c r="G325" s="98">
        <v>16.3</v>
      </c>
      <c r="H325" s="98">
        <v>1.94</v>
      </c>
      <c r="I325" s="98">
        <v>18.240000000000002</v>
      </c>
      <c r="J325" s="99">
        <v>8</v>
      </c>
      <c r="K325" s="39" t="s">
        <v>69</v>
      </c>
      <c r="L325" s="1">
        <v>16.88</v>
      </c>
      <c r="M325" s="1">
        <v>35.120000000000005</v>
      </c>
      <c r="N325" s="100">
        <v>37</v>
      </c>
      <c r="O325" s="39" t="s">
        <v>69</v>
      </c>
      <c r="P325" s="1">
        <v>25.64</v>
      </c>
      <c r="Q325" s="39">
        <f>+P325+M325</f>
        <v>60.760000000000005</v>
      </c>
      <c r="R325" s="99">
        <v>33</v>
      </c>
    </row>
    <row r="326" spans="3:18" x14ac:dyDescent="0.15">
      <c r="C326" s="97" t="s">
        <v>454</v>
      </c>
      <c r="D326" s="1" t="s">
        <v>64</v>
      </c>
      <c r="E326" s="80" t="s">
        <v>61</v>
      </c>
      <c r="F326" s="39" t="s">
        <v>69</v>
      </c>
      <c r="G326" s="98">
        <v>14.06</v>
      </c>
      <c r="H326" s="98">
        <v>0.63</v>
      </c>
      <c r="I326" s="98">
        <v>14.690000000000001</v>
      </c>
      <c r="J326" s="99">
        <v>276</v>
      </c>
      <c r="K326" s="39" t="s">
        <v>69</v>
      </c>
      <c r="L326" s="1">
        <v>15.33</v>
      </c>
      <c r="M326" s="1">
        <v>30.020000000000003</v>
      </c>
      <c r="N326" s="100">
        <v>436</v>
      </c>
      <c r="O326" s="39" t="s">
        <v>69</v>
      </c>
      <c r="P326" s="1">
        <v>22.1</v>
      </c>
      <c r="Q326" s="39">
        <f>+P326+M326</f>
        <v>52.120000000000005</v>
      </c>
      <c r="R326" s="99">
        <v>305</v>
      </c>
    </row>
    <row r="327" spans="3:18" ht="13" customHeight="1" x14ac:dyDescent="0.15">
      <c r="C327" s="97" t="s">
        <v>353</v>
      </c>
      <c r="D327" s="1" t="s">
        <v>72</v>
      </c>
      <c r="E327" s="80" t="s">
        <v>61</v>
      </c>
      <c r="F327" s="39" t="s">
        <v>62</v>
      </c>
      <c r="J327" s="80"/>
      <c r="K327" s="39"/>
      <c r="N327" s="100"/>
      <c r="O327" s="39"/>
      <c r="Q327" s="39"/>
      <c r="R327" s="80"/>
    </row>
    <row r="328" spans="3:18" ht="13" customHeight="1" x14ac:dyDescent="0.15">
      <c r="C328" s="97" t="s">
        <v>354</v>
      </c>
      <c r="D328" s="1" t="s">
        <v>68</v>
      </c>
      <c r="E328" s="80" t="s">
        <v>61</v>
      </c>
      <c r="F328" s="39" t="s">
        <v>62</v>
      </c>
      <c r="J328" s="80"/>
      <c r="K328" s="39"/>
      <c r="N328" s="100"/>
      <c r="O328" s="39"/>
      <c r="Q328" s="39"/>
      <c r="R328" s="80"/>
    </row>
    <row r="329" spans="3:18" x14ac:dyDescent="0.15">
      <c r="C329" s="97" t="s">
        <v>468</v>
      </c>
      <c r="D329" s="1" t="s">
        <v>66</v>
      </c>
      <c r="E329" s="80" t="s">
        <v>61</v>
      </c>
      <c r="F329" s="39" t="s">
        <v>69</v>
      </c>
      <c r="G329" s="98">
        <v>13.04</v>
      </c>
      <c r="H329" s="98">
        <v>1.73</v>
      </c>
      <c r="I329" s="98">
        <v>14.77</v>
      </c>
      <c r="J329" s="99">
        <v>260</v>
      </c>
      <c r="K329" s="39" t="s">
        <v>69</v>
      </c>
      <c r="L329" s="98">
        <v>15</v>
      </c>
      <c r="M329" s="1">
        <v>29.77</v>
      </c>
      <c r="N329" s="100">
        <v>487</v>
      </c>
      <c r="O329" s="39" t="s">
        <v>69</v>
      </c>
      <c r="P329" s="1">
        <v>20.149999999999999</v>
      </c>
      <c r="Q329" s="39">
        <f>+P329+M329</f>
        <v>49.92</v>
      </c>
      <c r="R329" s="99">
        <v>392</v>
      </c>
    </row>
    <row r="330" spans="3:18" ht="13" customHeight="1" x14ac:dyDescent="0.15">
      <c r="C330" s="97" t="s">
        <v>356</v>
      </c>
      <c r="D330" s="1" t="s">
        <v>64</v>
      </c>
      <c r="E330" s="80" t="s">
        <v>61</v>
      </c>
      <c r="F330" s="39" t="s">
        <v>69</v>
      </c>
      <c r="G330" s="1">
        <v>12.28</v>
      </c>
      <c r="H330" s="1">
        <v>1.1000000000000001</v>
      </c>
      <c r="I330" s="1">
        <v>13.379999999999999</v>
      </c>
      <c r="J330" s="80">
        <v>617</v>
      </c>
      <c r="K330" s="39" t="s">
        <v>62</v>
      </c>
      <c r="N330" s="100"/>
      <c r="O330" s="39"/>
      <c r="Q330" s="39"/>
      <c r="R330" s="80"/>
    </row>
    <row r="331" spans="3:18" ht="13" customHeight="1" x14ac:dyDescent="0.15">
      <c r="C331" s="97" t="s">
        <v>357</v>
      </c>
      <c r="D331" s="1" t="s">
        <v>66</v>
      </c>
      <c r="E331" s="80" t="s">
        <v>61</v>
      </c>
      <c r="F331" s="39" t="s">
        <v>69</v>
      </c>
      <c r="G331" s="1">
        <v>14.85</v>
      </c>
      <c r="H331" s="1">
        <v>2.0499999999999998</v>
      </c>
      <c r="I331" s="1">
        <v>16.899999999999999</v>
      </c>
      <c r="J331" s="80">
        <v>31</v>
      </c>
      <c r="K331" s="39" t="s">
        <v>62</v>
      </c>
      <c r="N331" s="100"/>
      <c r="O331" s="39"/>
      <c r="Q331" s="39"/>
      <c r="R331" s="80"/>
    </row>
    <row r="332" spans="3:18" ht="13" customHeight="1" x14ac:dyDescent="0.15">
      <c r="C332" s="97" t="s">
        <v>358</v>
      </c>
      <c r="D332" s="1" t="s">
        <v>68</v>
      </c>
      <c r="E332" s="80" t="s">
        <v>61</v>
      </c>
      <c r="F332" s="39" t="s">
        <v>62</v>
      </c>
      <c r="J332" s="80"/>
      <c r="K332" s="39"/>
      <c r="N332" s="100"/>
      <c r="O332" s="39"/>
      <c r="Q332" s="39"/>
      <c r="R332" s="80"/>
    </row>
    <row r="333" spans="3:18" ht="13" customHeight="1" x14ac:dyDescent="0.15">
      <c r="C333" s="97" t="s">
        <v>359</v>
      </c>
      <c r="D333" s="1" t="s">
        <v>66</v>
      </c>
      <c r="E333" s="80" t="s">
        <v>61</v>
      </c>
      <c r="F333" s="39" t="s">
        <v>62</v>
      </c>
      <c r="J333" s="80"/>
      <c r="K333" s="39"/>
      <c r="N333" s="100"/>
      <c r="O333" s="39"/>
      <c r="Q333" s="39"/>
      <c r="R333" s="80"/>
    </row>
    <row r="334" spans="3:18" ht="13" customHeight="1" x14ac:dyDescent="0.15">
      <c r="C334" s="97" t="s">
        <v>360</v>
      </c>
      <c r="D334" s="1" t="s">
        <v>85</v>
      </c>
      <c r="E334" s="80" t="s">
        <v>61</v>
      </c>
      <c r="F334" s="39" t="s">
        <v>62</v>
      </c>
      <c r="J334" s="80"/>
      <c r="K334" s="39"/>
      <c r="N334" s="100"/>
      <c r="O334" s="39"/>
      <c r="Q334" s="39"/>
      <c r="R334" s="80"/>
    </row>
    <row r="335" spans="3:18" ht="13" customHeight="1" x14ac:dyDescent="0.15">
      <c r="C335" s="97" t="s">
        <v>361</v>
      </c>
      <c r="D335" s="1" t="s">
        <v>79</v>
      </c>
      <c r="E335" s="80" t="s">
        <v>61</v>
      </c>
      <c r="F335" s="39" t="s">
        <v>69</v>
      </c>
      <c r="G335" s="1">
        <v>10.36</v>
      </c>
      <c r="H335" s="1">
        <v>1.42</v>
      </c>
      <c r="I335" s="1">
        <v>11.78</v>
      </c>
      <c r="J335" s="80">
        <v>1119</v>
      </c>
      <c r="K335" s="39" t="s">
        <v>62</v>
      </c>
      <c r="N335" s="100"/>
      <c r="O335" s="39"/>
      <c r="Q335" s="39"/>
      <c r="R335" s="80"/>
    </row>
    <row r="336" spans="3:18" x14ac:dyDescent="0.15">
      <c r="C336" s="97" t="s">
        <v>362</v>
      </c>
      <c r="D336" s="1" t="s">
        <v>66</v>
      </c>
      <c r="E336" s="80" t="s">
        <v>61</v>
      </c>
      <c r="F336" s="39" t="s">
        <v>69</v>
      </c>
      <c r="G336" s="98">
        <v>13.26</v>
      </c>
      <c r="H336" s="98">
        <v>0.63</v>
      </c>
      <c r="I336" s="98">
        <v>13.89</v>
      </c>
      <c r="J336" s="99">
        <v>467</v>
      </c>
      <c r="K336" s="39" t="s">
        <v>69</v>
      </c>
      <c r="L336" s="1">
        <v>15.26</v>
      </c>
      <c r="M336" s="1">
        <v>29.15</v>
      </c>
      <c r="N336" s="100">
        <v>571</v>
      </c>
      <c r="O336" s="39" t="str">
        <f>+VLOOKUP(C336,'[1]Notas 3º - TL'!$A$1:$B$678,2,"FALSO")</f>
        <v>SI</v>
      </c>
      <c r="Q336" s="39"/>
      <c r="R336" s="80"/>
    </row>
    <row r="337" spans="3:18" ht="13" customHeight="1" x14ac:dyDescent="0.15">
      <c r="C337" s="97" t="s">
        <v>363</v>
      </c>
      <c r="D337" s="1" t="s">
        <v>66</v>
      </c>
      <c r="E337" s="80" t="s">
        <v>61</v>
      </c>
      <c r="F337" s="39" t="s">
        <v>62</v>
      </c>
      <c r="J337" s="80"/>
      <c r="K337" s="39"/>
      <c r="N337" s="100"/>
      <c r="O337" s="39"/>
      <c r="Q337" s="39"/>
      <c r="R337" s="80"/>
    </row>
    <row r="338" spans="3:18" ht="13" customHeight="1" x14ac:dyDescent="0.15">
      <c r="C338" s="97" t="s">
        <v>364</v>
      </c>
      <c r="D338" s="1" t="s">
        <v>66</v>
      </c>
      <c r="E338" s="80" t="s">
        <v>61</v>
      </c>
      <c r="F338" s="39" t="s">
        <v>69</v>
      </c>
      <c r="G338" s="98">
        <v>10.93</v>
      </c>
      <c r="H338" s="98">
        <v>1.57</v>
      </c>
      <c r="I338" s="98">
        <v>12.5</v>
      </c>
      <c r="J338" s="99">
        <v>920</v>
      </c>
      <c r="K338" s="39" t="s">
        <v>69</v>
      </c>
      <c r="L338" s="1">
        <v>15.32</v>
      </c>
      <c r="M338" s="1">
        <v>27.82</v>
      </c>
      <c r="N338" s="100">
        <v>715</v>
      </c>
      <c r="O338" s="39" t="s">
        <v>62</v>
      </c>
      <c r="Q338" s="39"/>
      <c r="R338" s="80"/>
    </row>
    <row r="339" spans="3:18" ht="13" customHeight="1" x14ac:dyDescent="0.15">
      <c r="C339" s="97" t="s">
        <v>365</v>
      </c>
      <c r="D339" s="1" t="s">
        <v>72</v>
      </c>
      <c r="E339" s="80" t="s">
        <v>61</v>
      </c>
      <c r="F339" s="39" t="s">
        <v>62</v>
      </c>
      <c r="J339" s="80"/>
      <c r="K339" s="39"/>
      <c r="N339" s="100"/>
      <c r="O339" s="39"/>
      <c r="Q339" s="39"/>
      <c r="R339" s="80"/>
    </row>
    <row r="340" spans="3:18" ht="13" customHeight="1" x14ac:dyDescent="0.15">
      <c r="C340" s="97" t="s">
        <v>366</v>
      </c>
      <c r="D340" s="1" t="s">
        <v>72</v>
      </c>
      <c r="E340" s="80" t="s">
        <v>61</v>
      </c>
      <c r="F340" s="39" t="s">
        <v>62</v>
      </c>
      <c r="J340" s="80"/>
      <c r="K340" s="39"/>
      <c r="N340" s="100"/>
      <c r="O340" s="39"/>
      <c r="Q340" s="39"/>
      <c r="R340" s="80"/>
    </row>
    <row r="341" spans="3:18" ht="13" customHeight="1" x14ac:dyDescent="0.15">
      <c r="C341" s="97" t="s">
        <v>367</v>
      </c>
      <c r="D341" s="1" t="s">
        <v>66</v>
      </c>
      <c r="E341" s="80" t="s">
        <v>61</v>
      </c>
      <c r="F341" s="39" t="s">
        <v>62</v>
      </c>
      <c r="J341" s="80"/>
      <c r="K341" s="39"/>
      <c r="N341" s="100"/>
      <c r="O341" s="39"/>
      <c r="Q341" s="39"/>
      <c r="R341" s="80"/>
    </row>
    <row r="342" spans="3:18" ht="13" customHeight="1" x14ac:dyDescent="0.15">
      <c r="C342" s="97" t="s">
        <v>368</v>
      </c>
      <c r="D342" s="1" t="s">
        <v>66</v>
      </c>
      <c r="E342" s="80" t="s">
        <v>61</v>
      </c>
      <c r="F342" s="39" t="s">
        <v>62</v>
      </c>
      <c r="J342" s="80"/>
      <c r="K342" s="39"/>
      <c r="N342" s="100"/>
      <c r="O342" s="39"/>
      <c r="Q342" s="39"/>
      <c r="R342" s="80"/>
    </row>
    <row r="343" spans="3:18" ht="13" customHeight="1" x14ac:dyDescent="0.15">
      <c r="C343" s="97" t="s">
        <v>369</v>
      </c>
      <c r="D343" s="1" t="s">
        <v>60</v>
      </c>
      <c r="E343" s="80" t="s">
        <v>61</v>
      </c>
      <c r="F343" s="39" t="s">
        <v>62</v>
      </c>
      <c r="J343" s="80"/>
      <c r="K343" s="39"/>
      <c r="N343" s="100"/>
      <c r="O343" s="39"/>
      <c r="Q343" s="39"/>
      <c r="R343" s="80"/>
    </row>
    <row r="344" spans="3:18" ht="13" customHeight="1" x14ac:dyDescent="0.15">
      <c r="C344" s="97" t="s">
        <v>370</v>
      </c>
      <c r="D344" s="1" t="s">
        <v>85</v>
      </c>
      <c r="E344" s="80" t="s">
        <v>61</v>
      </c>
      <c r="F344" s="39" t="s">
        <v>62</v>
      </c>
      <c r="J344" s="80"/>
      <c r="K344" s="39"/>
      <c r="N344" s="100"/>
      <c r="O344" s="39"/>
      <c r="Q344" s="39"/>
      <c r="R344" s="80"/>
    </row>
    <row r="345" spans="3:18" ht="13" customHeight="1" x14ac:dyDescent="0.15">
      <c r="C345" s="97" t="s">
        <v>371</v>
      </c>
      <c r="D345" s="1" t="s">
        <v>85</v>
      </c>
      <c r="E345" s="80" t="s">
        <v>61</v>
      </c>
      <c r="F345" s="39" t="s">
        <v>69</v>
      </c>
      <c r="G345" s="1">
        <v>11.03</v>
      </c>
      <c r="H345" s="1">
        <v>2.0499999999999998</v>
      </c>
      <c r="I345" s="1">
        <v>13.079999999999998</v>
      </c>
      <c r="J345" s="80">
        <v>713</v>
      </c>
      <c r="K345" s="39" t="s">
        <v>62</v>
      </c>
      <c r="N345" s="100"/>
      <c r="O345" s="39"/>
      <c r="Q345" s="39"/>
      <c r="R345" s="80"/>
    </row>
    <row r="346" spans="3:18" x14ac:dyDescent="0.15">
      <c r="C346" s="97" t="s">
        <v>473</v>
      </c>
      <c r="D346" s="1" t="s">
        <v>79</v>
      </c>
      <c r="E346" s="80" t="s">
        <v>61</v>
      </c>
      <c r="F346" s="39" t="s">
        <v>69</v>
      </c>
      <c r="G346" s="98">
        <v>12.52</v>
      </c>
      <c r="H346" s="98">
        <v>0.94</v>
      </c>
      <c r="I346" s="98">
        <v>13.459999999999999</v>
      </c>
      <c r="J346" s="99">
        <v>588</v>
      </c>
      <c r="K346" s="39" t="s">
        <v>69</v>
      </c>
      <c r="L346" s="1">
        <v>16.27</v>
      </c>
      <c r="M346" s="1">
        <v>29.729999999999997</v>
      </c>
      <c r="N346" s="100">
        <v>497</v>
      </c>
      <c r="O346" s="39" t="s">
        <v>69</v>
      </c>
      <c r="P346" s="1">
        <v>21.43</v>
      </c>
      <c r="Q346" s="39">
        <f>+P346+M346</f>
        <v>51.16</v>
      </c>
      <c r="R346" s="99">
        <v>350</v>
      </c>
    </row>
    <row r="347" spans="3:18" ht="13" customHeight="1" x14ac:dyDescent="0.15">
      <c r="C347" s="97" t="s">
        <v>373</v>
      </c>
      <c r="D347" s="1" t="s">
        <v>82</v>
      </c>
      <c r="E347" s="80" t="s">
        <v>61</v>
      </c>
      <c r="F347" s="39" t="s">
        <v>62</v>
      </c>
      <c r="J347" s="80"/>
      <c r="K347" s="39"/>
      <c r="N347" s="100"/>
      <c r="O347" s="39"/>
      <c r="Q347" s="39"/>
      <c r="R347" s="80"/>
    </row>
    <row r="348" spans="3:18" ht="13" customHeight="1" x14ac:dyDescent="0.15">
      <c r="C348" s="97" t="s">
        <v>374</v>
      </c>
      <c r="D348" s="1" t="s">
        <v>72</v>
      </c>
      <c r="E348" s="80" t="s">
        <v>61</v>
      </c>
      <c r="F348" s="39" t="s">
        <v>62</v>
      </c>
      <c r="J348" s="80"/>
      <c r="K348" s="39"/>
      <c r="N348" s="100"/>
      <c r="O348" s="39"/>
      <c r="Q348" s="39"/>
      <c r="R348" s="80"/>
    </row>
    <row r="349" spans="3:18" ht="13" customHeight="1" x14ac:dyDescent="0.15">
      <c r="C349" s="97" t="s">
        <v>375</v>
      </c>
      <c r="D349" s="1" t="s">
        <v>79</v>
      </c>
      <c r="E349" s="80" t="s">
        <v>61</v>
      </c>
      <c r="F349" s="39" t="s">
        <v>62</v>
      </c>
      <c r="J349" s="80"/>
      <c r="K349" s="39"/>
      <c r="N349" s="100"/>
      <c r="O349" s="39"/>
      <c r="Q349" s="39"/>
      <c r="R349" s="80"/>
    </row>
    <row r="350" spans="3:18" ht="13" customHeight="1" x14ac:dyDescent="0.15">
      <c r="C350" s="97" t="s">
        <v>376</v>
      </c>
      <c r="D350" s="1" t="s">
        <v>79</v>
      </c>
      <c r="E350" s="80" t="s">
        <v>61</v>
      </c>
      <c r="F350" s="39" t="s">
        <v>69</v>
      </c>
      <c r="G350" s="1">
        <v>10.55</v>
      </c>
      <c r="H350" s="1">
        <v>0.31</v>
      </c>
      <c r="I350" s="1">
        <v>10.860000000000001</v>
      </c>
      <c r="J350" s="80">
        <v>1324</v>
      </c>
      <c r="K350" s="39" t="s">
        <v>62</v>
      </c>
      <c r="N350" s="100"/>
      <c r="O350" s="39"/>
      <c r="Q350" s="39"/>
      <c r="R350" s="80"/>
    </row>
    <row r="351" spans="3:18" ht="13" customHeight="1" x14ac:dyDescent="0.15">
      <c r="C351" s="97" t="s">
        <v>377</v>
      </c>
      <c r="D351" s="1" t="s">
        <v>68</v>
      </c>
      <c r="E351" s="80" t="s">
        <v>61</v>
      </c>
      <c r="F351" s="39" t="s">
        <v>62</v>
      </c>
      <c r="J351" s="80"/>
      <c r="K351" s="39"/>
      <c r="N351" s="100"/>
      <c r="O351" s="39"/>
      <c r="Q351" s="39"/>
      <c r="R351" s="80"/>
    </row>
    <row r="352" spans="3:18" ht="13" customHeight="1" x14ac:dyDescent="0.15">
      <c r="C352" s="97" t="s">
        <v>378</v>
      </c>
      <c r="D352" s="1" t="s">
        <v>79</v>
      </c>
      <c r="E352" s="80" t="s">
        <v>61</v>
      </c>
      <c r="F352" s="39" t="s">
        <v>62</v>
      </c>
      <c r="J352" s="80"/>
      <c r="K352" s="39"/>
      <c r="N352" s="100"/>
      <c r="O352" s="39"/>
      <c r="Q352" s="39"/>
      <c r="R352" s="80"/>
    </row>
    <row r="353" spans="3:18" ht="13" customHeight="1" x14ac:dyDescent="0.15">
      <c r="C353" s="97" t="s">
        <v>379</v>
      </c>
      <c r="D353" s="1" t="s">
        <v>85</v>
      </c>
      <c r="E353" s="80" t="s">
        <v>61</v>
      </c>
      <c r="F353" s="39" t="s">
        <v>62</v>
      </c>
      <c r="J353" s="80"/>
      <c r="K353" s="39"/>
      <c r="N353" s="100"/>
      <c r="O353" s="39"/>
      <c r="Q353" s="39"/>
      <c r="R353" s="80"/>
    </row>
    <row r="354" spans="3:18" ht="13" customHeight="1" x14ac:dyDescent="0.15">
      <c r="C354" s="97" t="s">
        <v>380</v>
      </c>
      <c r="D354" s="1" t="s">
        <v>68</v>
      </c>
      <c r="E354" s="80" t="s">
        <v>61</v>
      </c>
      <c r="F354" s="39" t="s">
        <v>62</v>
      </c>
      <c r="J354" s="80"/>
      <c r="K354" s="39"/>
      <c r="N354" s="100"/>
      <c r="O354" s="39"/>
      <c r="Q354" s="39"/>
      <c r="R354" s="80"/>
    </row>
    <row r="355" spans="3:18" ht="13" customHeight="1" x14ac:dyDescent="0.15">
      <c r="C355" s="97" t="s">
        <v>381</v>
      </c>
      <c r="D355" s="1" t="s">
        <v>68</v>
      </c>
      <c r="E355" s="80" t="s">
        <v>61</v>
      </c>
      <c r="F355" s="39" t="s">
        <v>62</v>
      </c>
      <c r="J355" s="80"/>
      <c r="K355" s="39"/>
      <c r="N355" s="100"/>
      <c r="O355" s="39"/>
      <c r="Q355" s="39"/>
      <c r="R355" s="80"/>
    </row>
    <row r="356" spans="3:18" ht="13" customHeight="1" x14ac:dyDescent="0.15">
      <c r="C356" s="97" t="s">
        <v>382</v>
      </c>
      <c r="D356" s="1" t="s">
        <v>68</v>
      </c>
      <c r="E356" s="80" t="s">
        <v>61</v>
      </c>
      <c r="F356" s="39" t="s">
        <v>62</v>
      </c>
      <c r="J356" s="80"/>
      <c r="K356" s="39"/>
      <c r="N356" s="100"/>
      <c r="O356" s="39"/>
      <c r="Q356" s="39"/>
      <c r="R356" s="80"/>
    </row>
    <row r="357" spans="3:18" ht="13" customHeight="1" x14ac:dyDescent="0.15">
      <c r="C357" s="97" t="s">
        <v>383</v>
      </c>
      <c r="D357" s="1" t="s">
        <v>68</v>
      </c>
      <c r="E357" s="80" t="s">
        <v>61</v>
      </c>
      <c r="F357" s="39" t="s">
        <v>62</v>
      </c>
      <c r="J357" s="80"/>
      <c r="K357" s="39"/>
      <c r="N357" s="100"/>
      <c r="O357" s="39"/>
      <c r="Q357" s="39"/>
      <c r="R357" s="80"/>
    </row>
    <row r="358" spans="3:18" ht="13" customHeight="1" x14ac:dyDescent="0.15">
      <c r="C358" s="97" t="s">
        <v>384</v>
      </c>
      <c r="D358" s="1" t="s">
        <v>64</v>
      </c>
      <c r="E358" s="80" t="s">
        <v>61</v>
      </c>
      <c r="F358" s="39" t="s">
        <v>69</v>
      </c>
      <c r="G358" s="98">
        <v>11.08</v>
      </c>
      <c r="H358" s="98">
        <v>0.31</v>
      </c>
      <c r="I358" s="98">
        <v>11.39</v>
      </c>
      <c r="J358" s="99">
        <v>1224</v>
      </c>
      <c r="K358" s="39" t="s">
        <v>69</v>
      </c>
      <c r="L358" s="1">
        <v>16.02</v>
      </c>
      <c r="M358" s="1">
        <v>27.41</v>
      </c>
      <c r="N358" s="100">
        <v>749</v>
      </c>
      <c r="O358" s="39" t="s">
        <v>62</v>
      </c>
      <c r="Q358" s="39"/>
      <c r="R358" s="80"/>
    </row>
    <row r="359" spans="3:18" ht="13" customHeight="1" x14ac:dyDescent="0.15">
      <c r="C359" s="97" t="s">
        <v>385</v>
      </c>
      <c r="D359" s="1" t="s">
        <v>68</v>
      </c>
      <c r="E359" s="80" t="s">
        <v>61</v>
      </c>
      <c r="F359" s="39" t="s">
        <v>62</v>
      </c>
      <c r="J359" s="80"/>
      <c r="K359" s="39"/>
      <c r="N359" s="100"/>
      <c r="O359" s="39"/>
      <c r="Q359" s="39"/>
      <c r="R359" s="80"/>
    </row>
    <row r="360" spans="3:18" ht="13" customHeight="1" x14ac:dyDescent="0.15">
      <c r="C360" s="97" t="s">
        <v>386</v>
      </c>
      <c r="D360" s="1" t="s">
        <v>64</v>
      </c>
      <c r="E360" s="80" t="s">
        <v>61</v>
      </c>
      <c r="F360" s="39" t="s">
        <v>62</v>
      </c>
      <c r="J360" s="80"/>
      <c r="K360" s="39"/>
      <c r="N360" s="100"/>
      <c r="O360" s="39"/>
      <c r="Q360" s="39"/>
      <c r="R360" s="80"/>
    </row>
    <row r="361" spans="3:18" ht="13" customHeight="1" x14ac:dyDescent="0.15">
      <c r="C361" s="97" t="s">
        <v>387</v>
      </c>
      <c r="D361" s="1" t="s">
        <v>64</v>
      </c>
      <c r="E361" s="80" t="s">
        <v>61</v>
      </c>
      <c r="F361" s="39" t="s">
        <v>62</v>
      </c>
      <c r="J361" s="80"/>
      <c r="K361" s="39"/>
      <c r="N361" s="100"/>
      <c r="O361" s="39"/>
      <c r="Q361" s="39"/>
      <c r="R361" s="80"/>
    </row>
    <row r="362" spans="3:18" ht="13" customHeight="1" x14ac:dyDescent="0.15">
      <c r="C362" s="97" t="s">
        <v>388</v>
      </c>
      <c r="D362" s="1" t="s">
        <v>85</v>
      </c>
      <c r="E362" s="80" t="s">
        <v>61</v>
      </c>
      <c r="F362" s="39" t="s">
        <v>69</v>
      </c>
      <c r="G362" s="1">
        <v>11.66</v>
      </c>
      <c r="H362" s="1">
        <v>0.47</v>
      </c>
      <c r="I362" s="1">
        <v>12.13</v>
      </c>
      <c r="J362" s="80">
        <v>1028</v>
      </c>
      <c r="K362" s="39" t="s">
        <v>62</v>
      </c>
      <c r="N362" s="100"/>
      <c r="O362" s="39"/>
      <c r="Q362" s="39"/>
      <c r="R362" s="80"/>
    </row>
    <row r="363" spans="3:18" ht="13" customHeight="1" x14ac:dyDescent="0.15">
      <c r="C363" s="97" t="s">
        <v>389</v>
      </c>
      <c r="D363" s="1" t="s">
        <v>85</v>
      </c>
      <c r="E363" s="80" t="s">
        <v>61</v>
      </c>
      <c r="F363" s="39" t="s">
        <v>62</v>
      </c>
      <c r="J363" s="80"/>
      <c r="K363" s="39"/>
      <c r="N363" s="100"/>
      <c r="O363" s="39"/>
      <c r="Q363" s="39"/>
      <c r="R363" s="80"/>
    </row>
    <row r="364" spans="3:18" x14ac:dyDescent="0.15">
      <c r="C364" s="97" t="s">
        <v>477</v>
      </c>
      <c r="D364" s="1" t="s">
        <v>72</v>
      </c>
      <c r="E364" s="80" t="s">
        <v>88</v>
      </c>
      <c r="F364" s="39" t="s">
        <v>69</v>
      </c>
      <c r="G364" s="98">
        <v>10.3</v>
      </c>
      <c r="H364" s="98">
        <v>1.2</v>
      </c>
      <c r="I364" s="98">
        <v>11.5</v>
      </c>
      <c r="J364" s="99">
        <v>1202</v>
      </c>
      <c r="K364" s="39" t="s">
        <v>69</v>
      </c>
      <c r="L364" s="1">
        <v>15.8</v>
      </c>
      <c r="M364" s="1">
        <v>27.3</v>
      </c>
      <c r="N364" s="100">
        <v>757</v>
      </c>
      <c r="O364" s="39" t="s">
        <v>69</v>
      </c>
      <c r="P364" s="1">
        <v>22.04</v>
      </c>
      <c r="Q364" s="39">
        <f>+P364+M364</f>
        <v>49.34</v>
      </c>
      <c r="R364" s="99">
        <v>401</v>
      </c>
    </row>
    <row r="365" spans="3:18" ht="13" customHeight="1" x14ac:dyDescent="0.15">
      <c r="C365" s="97" t="s">
        <v>391</v>
      </c>
      <c r="D365" s="1" t="s">
        <v>60</v>
      </c>
      <c r="E365" s="80" t="s">
        <v>61</v>
      </c>
      <c r="F365" s="39" t="s">
        <v>62</v>
      </c>
      <c r="J365" s="80"/>
      <c r="K365" s="39"/>
      <c r="N365" s="100"/>
      <c r="O365" s="39"/>
      <c r="Q365" s="39"/>
      <c r="R365" s="80"/>
    </row>
    <row r="366" spans="3:18" x14ac:dyDescent="0.15">
      <c r="C366" s="97" t="s">
        <v>494</v>
      </c>
      <c r="D366" s="1" t="s">
        <v>68</v>
      </c>
      <c r="E366" s="80" t="s">
        <v>61</v>
      </c>
      <c r="F366" s="39" t="s">
        <v>69</v>
      </c>
      <c r="G366" s="98">
        <v>13.35</v>
      </c>
      <c r="H366" s="98">
        <v>0.94</v>
      </c>
      <c r="I366" s="98">
        <v>14.29</v>
      </c>
      <c r="J366" s="99">
        <v>355</v>
      </c>
      <c r="K366" s="39" t="s">
        <v>69</v>
      </c>
      <c r="L366" s="1">
        <v>17.350000000000001</v>
      </c>
      <c r="M366" s="1">
        <v>31.64</v>
      </c>
      <c r="N366" s="100">
        <v>226</v>
      </c>
      <c r="O366" s="39" t="s">
        <v>69</v>
      </c>
      <c r="P366" s="1">
        <v>21.31</v>
      </c>
      <c r="Q366" s="39">
        <f>+P366+M366</f>
        <v>52.95</v>
      </c>
      <c r="R366" s="99">
        <v>274</v>
      </c>
    </row>
    <row r="367" spans="3:18" ht="13" customHeight="1" x14ac:dyDescent="0.15">
      <c r="C367" s="97" t="s">
        <v>393</v>
      </c>
      <c r="D367" s="1" t="s">
        <v>68</v>
      </c>
      <c r="E367" s="80" t="s">
        <v>61</v>
      </c>
      <c r="F367" s="39" t="s">
        <v>62</v>
      </c>
      <c r="J367" s="80"/>
      <c r="K367" s="39"/>
      <c r="N367" s="100"/>
      <c r="O367" s="39"/>
      <c r="Q367" s="39"/>
      <c r="R367" s="80"/>
    </row>
    <row r="368" spans="3:18" ht="13" customHeight="1" x14ac:dyDescent="0.15">
      <c r="C368" s="97" t="s">
        <v>394</v>
      </c>
      <c r="D368" s="1" t="s">
        <v>82</v>
      </c>
      <c r="E368" s="80" t="s">
        <v>61</v>
      </c>
      <c r="F368" s="39" t="s">
        <v>69</v>
      </c>
      <c r="G368" s="1">
        <v>11.6</v>
      </c>
      <c r="H368" s="1">
        <v>1.73</v>
      </c>
      <c r="I368" s="1">
        <v>13.33</v>
      </c>
      <c r="J368" s="80">
        <v>632</v>
      </c>
      <c r="K368" s="39" t="s">
        <v>62</v>
      </c>
      <c r="N368" s="100"/>
      <c r="O368" s="39"/>
      <c r="Q368" s="39"/>
      <c r="R368" s="80"/>
    </row>
    <row r="369" spans="3:18" ht="13" customHeight="1" x14ac:dyDescent="0.15">
      <c r="C369" s="97" t="s">
        <v>395</v>
      </c>
      <c r="D369" s="1" t="s">
        <v>60</v>
      </c>
      <c r="E369" s="80" t="s">
        <v>61</v>
      </c>
      <c r="F369" s="39" t="s">
        <v>62</v>
      </c>
      <c r="J369" s="80"/>
      <c r="K369" s="39"/>
      <c r="N369" s="100"/>
      <c r="O369" s="39"/>
      <c r="Q369" s="39"/>
      <c r="R369" s="80"/>
    </row>
    <row r="370" spans="3:18" ht="13" customHeight="1" x14ac:dyDescent="0.15">
      <c r="C370" s="97" t="s">
        <v>396</v>
      </c>
      <c r="D370" s="1" t="s">
        <v>79</v>
      </c>
      <c r="E370" s="80" t="s">
        <v>61</v>
      </c>
      <c r="F370" s="39" t="s">
        <v>62</v>
      </c>
      <c r="J370" s="80"/>
      <c r="K370" s="39"/>
      <c r="N370" s="100"/>
      <c r="O370" s="39"/>
      <c r="Q370" s="39"/>
      <c r="R370" s="80"/>
    </row>
    <row r="371" spans="3:18" x14ac:dyDescent="0.15">
      <c r="C371" s="97" t="s">
        <v>497</v>
      </c>
      <c r="D371" s="1" t="s">
        <v>64</v>
      </c>
      <c r="E371" s="80" t="s">
        <v>61</v>
      </c>
      <c r="F371" s="39" t="s">
        <v>69</v>
      </c>
      <c r="G371" s="98">
        <v>14.41</v>
      </c>
      <c r="H371" s="98">
        <v>2.0499999999999998</v>
      </c>
      <c r="I371" s="98">
        <v>16.46</v>
      </c>
      <c r="J371" s="99">
        <v>63</v>
      </c>
      <c r="K371" s="39" t="s">
        <v>69</v>
      </c>
      <c r="L371" s="1">
        <v>21</v>
      </c>
      <c r="M371" s="1">
        <v>37.46</v>
      </c>
      <c r="N371" s="100">
        <v>5</v>
      </c>
      <c r="O371" s="39" t="s">
        <v>69</v>
      </c>
      <c r="P371" s="1">
        <v>28.15</v>
      </c>
      <c r="Q371" s="39">
        <f>+P371+M371</f>
        <v>65.61</v>
      </c>
      <c r="R371" s="99">
        <v>4</v>
      </c>
    </row>
    <row r="372" spans="3:18" ht="13" customHeight="1" x14ac:dyDescent="0.15">
      <c r="C372" s="97" t="s">
        <v>398</v>
      </c>
      <c r="D372" s="1" t="s">
        <v>64</v>
      </c>
      <c r="E372" s="80" t="s">
        <v>61</v>
      </c>
      <c r="F372" s="39" t="s">
        <v>69</v>
      </c>
      <c r="G372" s="98">
        <v>11.9</v>
      </c>
      <c r="H372" s="98">
        <v>1.26</v>
      </c>
      <c r="I372" s="98">
        <v>13.16</v>
      </c>
      <c r="J372" s="99">
        <v>681</v>
      </c>
      <c r="K372" s="39" t="s">
        <v>69</v>
      </c>
      <c r="L372" s="1">
        <v>15.1</v>
      </c>
      <c r="M372" s="1">
        <v>28.259999999999998</v>
      </c>
      <c r="N372" s="100">
        <v>672</v>
      </c>
      <c r="O372" s="39" t="s">
        <v>62</v>
      </c>
      <c r="Q372" s="39"/>
      <c r="R372" s="80"/>
    </row>
    <row r="373" spans="3:18" ht="13" customHeight="1" x14ac:dyDescent="0.15">
      <c r="C373" s="97" t="s">
        <v>399</v>
      </c>
      <c r="D373" s="1" t="s">
        <v>79</v>
      </c>
      <c r="E373" s="80" t="s">
        <v>61</v>
      </c>
      <c r="F373" s="39" t="s">
        <v>62</v>
      </c>
      <c r="J373" s="80"/>
      <c r="K373" s="39"/>
      <c r="N373" s="100"/>
      <c r="O373" s="39"/>
      <c r="Q373" s="39"/>
      <c r="R373" s="80"/>
    </row>
    <row r="374" spans="3:18" ht="13" customHeight="1" x14ac:dyDescent="0.15">
      <c r="C374" s="97" t="s">
        <v>400</v>
      </c>
      <c r="D374" s="1" t="s">
        <v>68</v>
      </c>
      <c r="E374" s="80" t="s">
        <v>61</v>
      </c>
      <c r="F374" s="39" t="s">
        <v>69</v>
      </c>
      <c r="G374" s="1">
        <v>14.47</v>
      </c>
      <c r="H374" s="1">
        <v>0.94</v>
      </c>
      <c r="I374" s="1">
        <v>15.41</v>
      </c>
      <c r="J374" s="80">
        <v>168</v>
      </c>
      <c r="K374" s="39" t="s">
        <v>62</v>
      </c>
      <c r="N374" s="100"/>
      <c r="O374" s="39"/>
      <c r="Q374" s="39"/>
      <c r="R374" s="80"/>
    </row>
    <row r="375" spans="3:18" ht="13" customHeight="1" x14ac:dyDescent="0.15">
      <c r="C375" s="97" t="s">
        <v>401</v>
      </c>
      <c r="D375" s="1" t="s">
        <v>60</v>
      </c>
      <c r="E375" s="80" t="s">
        <v>61</v>
      </c>
      <c r="F375" s="39" t="s">
        <v>62</v>
      </c>
      <c r="J375" s="80"/>
      <c r="K375" s="39"/>
      <c r="N375" s="100"/>
      <c r="O375" s="39"/>
      <c r="Q375" s="39"/>
      <c r="R375" s="80"/>
    </row>
    <row r="376" spans="3:18" ht="13" customHeight="1" x14ac:dyDescent="0.15">
      <c r="C376" s="97" t="s">
        <v>402</v>
      </c>
      <c r="D376" s="1" t="s">
        <v>66</v>
      </c>
      <c r="E376" s="80" t="s">
        <v>61</v>
      </c>
      <c r="F376" s="39" t="s">
        <v>62</v>
      </c>
      <c r="J376" s="80"/>
      <c r="K376" s="39"/>
      <c r="N376" s="100"/>
      <c r="O376" s="39"/>
      <c r="Q376" s="39"/>
      <c r="R376" s="80"/>
    </row>
    <row r="377" spans="3:18" ht="13" customHeight="1" x14ac:dyDescent="0.15">
      <c r="C377" s="97" t="s">
        <v>403</v>
      </c>
      <c r="D377" s="1" t="s">
        <v>66</v>
      </c>
      <c r="E377" s="80" t="s">
        <v>61</v>
      </c>
      <c r="F377" s="39" t="s">
        <v>62</v>
      </c>
      <c r="J377" s="80"/>
      <c r="K377" s="39"/>
      <c r="N377" s="100"/>
      <c r="O377" s="39"/>
      <c r="Q377" s="39"/>
      <c r="R377" s="80"/>
    </row>
    <row r="378" spans="3:18" ht="13" customHeight="1" x14ac:dyDescent="0.15">
      <c r="C378" s="97" t="s">
        <v>404</v>
      </c>
      <c r="D378" s="1" t="s">
        <v>68</v>
      </c>
      <c r="E378" s="80" t="s">
        <v>61</v>
      </c>
      <c r="F378" s="39" t="s">
        <v>62</v>
      </c>
      <c r="J378" s="80"/>
      <c r="K378" s="39"/>
      <c r="N378" s="100"/>
      <c r="O378" s="39"/>
      <c r="Q378" s="39"/>
      <c r="R378" s="80"/>
    </row>
    <row r="379" spans="3:18" ht="13" customHeight="1" x14ac:dyDescent="0.15">
      <c r="C379" s="97" t="s">
        <v>405</v>
      </c>
      <c r="D379" s="1" t="s">
        <v>66</v>
      </c>
      <c r="E379" s="80" t="s">
        <v>61</v>
      </c>
      <c r="F379" s="39" t="s">
        <v>62</v>
      </c>
      <c r="J379" s="80"/>
      <c r="K379" s="39"/>
      <c r="N379" s="100"/>
      <c r="O379" s="39"/>
      <c r="Q379" s="39"/>
      <c r="R379" s="80"/>
    </row>
    <row r="380" spans="3:18" ht="13" customHeight="1" x14ac:dyDescent="0.15">
      <c r="C380" s="97" t="s">
        <v>406</v>
      </c>
      <c r="D380" s="1" t="s">
        <v>79</v>
      </c>
      <c r="E380" s="80" t="s">
        <v>61</v>
      </c>
      <c r="F380" s="39" t="s">
        <v>62</v>
      </c>
      <c r="J380" s="80"/>
      <c r="K380" s="39"/>
      <c r="N380" s="100"/>
      <c r="O380" s="39"/>
      <c r="Q380" s="39"/>
      <c r="R380" s="80"/>
    </row>
    <row r="381" spans="3:18" ht="13" customHeight="1" x14ac:dyDescent="0.15">
      <c r="C381" s="97" t="s">
        <v>407</v>
      </c>
      <c r="D381" s="1" t="s">
        <v>82</v>
      </c>
      <c r="E381" s="80" t="s">
        <v>61</v>
      </c>
      <c r="F381" s="39" t="s">
        <v>62</v>
      </c>
      <c r="J381" s="80"/>
      <c r="K381" s="39"/>
      <c r="N381" s="100"/>
      <c r="O381" s="39"/>
      <c r="Q381" s="39"/>
      <c r="R381" s="80"/>
    </row>
    <row r="382" spans="3:18" ht="13" customHeight="1" x14ac:dyDescent="0.15">
      <c r="C382" s="97" t="s">
        <v>408</v>
      </c>
      <c r="D382" s="1" t="s">
        <v>72</v>
      </c>
      <c r="E382" s="80" t="s">
        <v>61</v>
      </c>
      <c r="F382" s="39" t="s">
        <v>62</v>
      </c>
      <c r="J382" s="80"/>
      <c r="K382" s="39"/>
      <c r="N382" s="100"/>
      <c r="O382" s="39"/>
      <c r="Q382" s="39"/>
      <c r="R382" s="80"/>
    </row>
    <row r="383" spans="3:18" ht="13" customHeight="1" x14ac:dyDescent="0.15">
      <c r="C383" s="97" t="s">
        <v>409</v>
      </c>
      <c r="D383" s="1" t="s">
        <v>66</v>
      </c>
      <c r="E383" s="80" t="s">
        <v>61</v>
      </c>
      <c r="F383" s="39" t="s">
        <v>62</v>
      </c>
      <c r="J383" s="80"/>
      <c r="K383" s="39"/>
      <c r="N383" s="100"/>
      <c r="O383" s="39"/>
      <c r="Q383" s="39"/>
      <c r="R383" s="80"/>
    </row>
    <row r="384" spans="3:18" ht="13" customHeight="1" x14ac:dyDescent="0.15">
      <c r="C384" s="97" t="s">
        <v>410</v>
      </c>
      <c r="D384" s="1" t="s">
        <v>64</v>
      </c>
      <c r="E384" s="80" t="s">
        <v>61</v>
      </c>
      <c r="F384" s="39" t="s">
        <v>62</v>
      </c>
      <c r="J384" s="80"/>
      <c r="K384" s="39"/>
      <c r="N384" s="100"/>
      <c r="O384" s="39"/>
      <c r="Q384" s="39"/>
      <c r="R384" s="80"/>
    </row>
    <row r="385" spans="3:18" ht="13" customHeight="1" x14ac:dyDescent="0.15">
      <c r="C385" s="97" t="s">
        <v>411</v>
      </c>
      <c r="D385" s="1" t="s">
        <v>64</v>
      </c>
      <c r="E385" s="80" t="s">
        <v>61</v>
      </c>
      <c r="F385" s="39" t="s">
        <v>62</v>
      </c>
      <c r="J385" s="80"/>
      <c r="K385" s="39"/>
      <c r="N385" s="100"/>
      <c r="O385" s="39"/>
      <c r="Q385" s="39"/>
      <c r="R385" s="80"/>
    </row>
    <row r="386" spans="3:18" ht="13" customHeight="1" x14ac:dyDescent="0.15">
      <c r="C386" s="97" t="s">
        <v>412</v>
      </c>
      <c r="D386" s="1" t="s">
        <v>66</v>
      </c>
      <c r="E386" s="80" t="s">
        <v>61</v>
      </c>
      <c r="F386" s="39" t="s">
        <v>62</v>
      </c>
      <c r="J386" s="80"/>
      <c r="K386" s="39"/>
      <c r="N386" s="100"/>
      <c r="O386" s="39"/>
      <c r="Q386" s="39"/>
      <c r="R386" s="80"/>
    </row>
    <row r="387" spans="3:18" ht="13" customHeight="1" x14ac:dyDescent="0.15">
      <c r="C387" s="97" t="s">
        <v>413</v>
      </c>
      <c r="D387" s="1" t="s">
        <v>68</v>
      </c>
      <c r="E387" s="80" t="s">
        <v>61</v>
      </c>
      <c r="F387" s="39" t="s">
        <v>62</v>
      </c>
      <c r="J387" s="80"/>
      <c r="K387" s="39"/>
      <c r="N387" s="100"/>
      <c r="O387" s="39"/>
      <c r="Q387" s="39"/>
      <c r="R387" s="80"/>
    </row>
    <row r="388" spans="3:18" ht="13" customHeight="1" x14ac:dyDescent="0.15">
      <c r="C388" s="97" t="s">
        <v>414</v>
      </c>
      <c r="D388" s="1" t="s">
        <v>68</v>
      </c>
      <c r="E388" s="80" t="s">
        <v>61</v>
      </c>
      <c r="F388" s="39" t="s">
        <v>62</v>
      </c>
      <c r="J388" s="80"/>
      <c r="K388" s="39"/>
      <c r="N388" s="100"/>
      <c r="O388" s="39"/>
      <c r="Q388" s="39"/>
      <c r="R388" s="80"/>
    </row>
    <row r="389" spans="3:18" ht="13" customHeight="1" x14ac:dyDescent="0.15">
      <c r="C389" s="97" t="s">
        <v>415</v>
      </c>
      <c r="D389" s="1" t="s">
        <v>66</v>
      </c>
      <c r="E389" s="80" t="s">
        <v>61</v>
      </c>
      <c r="F389" s="39" t="s">
        <v>62</v>
      </c>
      <c r="J389" s="80"/>
      <c r="K389" s="39"/>
      <c r="N389" s="100"/>
      <c r="O389" s="39"/>
      <c r="Q389" s="39"/>
      <c r="R389" s="80"/>
    </row>
    <row r="390" spans="3:18" ht="13" customHeight="1" x14ac:dyDescent="0.15">
      <c r="C390" s="97" t="s">
        <v>416</v>
      </c>
      <c r="D390" s="1" t="s">
        <v>68</v>
      </c>
      <c r="E390" s="80" t="s">
        <v>61</v>
      </c>
      <c r="F390" s="39" t="s">
        <v>69</v>
      </c>
      <c r="G390" s="1">
        <v>12.3</v>
      </c>
      <c r="H390" s="1">
        <v>0.63</v>
      </c>
      <c r="I390" s="1">
        <v>12.930000000000001</v>
      </c>
      <c r="J390" s="80">
        <v>765</v>
      </c>
      <c r="K390" s="39" t="s">
        <v>62</v>
      </c>
      <c r="N390" s="100"/>
      <c r="O390" s="39"/>
      <c r="Q390" s="39"/>
      <c r="R390" s="80"/>
    </row>
    <row r="391" spans="3:18" ht="13" customHeight="1" x14ac:dyDescent="0.15">
      <c r="C391" s="97" t="s">
        <v>417</v>
      </c>
      <c r="D391" s="1" t="s">
        <v>60</v>
      </c>
      <c r="E391" s="80" t="s">
        <v>61</v>
      </c>
      <c r="F391" s="39" t="s">
        <v>62</v>
      </c>
      <c r="J391" s="80"/>
      <c r="K391" s="39"/>
      <c r="N391" s="100"/>
      <c r="O391" s="39"/>
      <c r="Q391" s="39"/>
      <c r="R391" s="80"/>
    </row>
    <row r="392" spans="3:18" x14ac:dyDescent="0.15">
      <c r="C392" s="97" t="s">
        <v>498</v>
      </c>
      <c r="D392" s="1" t="s">
        <v>60</v>
      </c>
      <c r="E392" s="80" t="s">
        <v>61</v>
      </c>
      <c r="F392" s="39" t="s">
        <v>69</v>
      </c>
      <c r="G392" s="98">
        <v>11.03</v>
      </c>
      <c r="H392" s="98">
        <v>1.73</v>
      </c>
      <c r="I392" s="98">
        <v>12.76</v>
      </c>
      <c r="J392" s="99">
        <v>832</v>
      </c>
      <c r="K392" s="39" t="s">
        <v>69</v>
      </c>
      <c r="L392" s="1">
        <v>15.73</v>
      </c>
      <c r="M392" s="1">
        <v>28.490000000000002</v>
      </c>
      <c r="N392" s="100">
        <v>649</v>
      </c>
      <c r="O392" s="39" t="s">
        <v>69</v>
      </c>
      <c r="P392" s="1">
        <v>25.62</v>
      </c>
      <c r="Q392" s="39">
        <f>+P392+M392</f>
        <v>54.11</v>
      </c>
      <c r="R392" s="99">
        <v>235</v>
      </c>
    </row>
    <row r="393" spans="3:18" ht="13" customHeight="1" x14ac:dyDescent="0.15">
      <c r="C393" s="97" t="s">
        <v>419</v>
      </c>
      <c r="D393" s="1" t="s">
        <v>68</v>
      </c>
      <c r="E393" s="80" t="s">
        <v>61</v>
      </c>
      <c r="F393" s="39" t="s">
        <v>69</v>
      </c>
      <c r="G393" s="1">
        <v>11.04</v>
      </c>
      <c r="H393" s="1">
        <v>0.31</v>
      </c>
      <c r="I393" s="1">
        <v>11.35</v>
      </c>
      <c r="J393" s="80">
        <v>1230</v>
      </c>
      <c r="K393" s="39" t="s">
        <v>62</v>
      </c>
      <c r="N393" s="100"/>
      <c r="O393" s="39"/>
      <c r="Q393" s="39"/>
      <c r="R393" s="80"/>
    </row>
    <row r="394" spans="3:18" ht="13" customHeight="1" x14ac:dyDescent="0.15">
      <c r="C394" s="97" t="s">
        <v>420</v>
      </c>
      <c r="D394" s="1" t="s">
        <v>64</v>
      </c>
      <c r="E394" s="80" t="s">
        <v>61</v>
      </c>
      <c r="F394" s="39" t="s">
        <v>69</v>
      </c>
      <c r="G394" s="1">
        <v>11.41</v>
      </c>
      <c r="H394" s="1">
        <v>2.52</v>
      </c>
      <c r="I394" s="1">
        <v>13.93</v>
      </c>
      <c r="J394" s="80">
        <v>456</v>
      </c>
      <c r="K394" s="39" t="s">
        <v>62</v>
      </c>
      <c r="N394" s="100"/>
      <c r="O394" s="39"/>
      <c r="Q394" s="39"/>
      <c r="R394" s="80"/>
    </row>
    <row r="395" spans="3:18" ht="13" customHeight="1" x14ac:dyDescent="0.15">
      <c r="C395" s="97" t="s">
        <v>421</v>
      </c>
      <c r="D395" s="1" t="s">
        <v>64</v>
      </c>
      <c r="E395" s="80" t="s">
        <v>61</v>
      </c>
      <c r="F395" s="39" t="s">
        <v>62</v>
      </c>
      <c r="J395" s="80"/>
      <c r="K395" s="39"/>
      <c r="N395" s="100"/>
      <c r="O395" s="39"/>
      <c r="Q395" s="39"/>
      <c r="R395" s="80"/>
    </row>
    <row r="396" spans="3:18" ht="13" customHeight="1" x14ac:dyDescent="0.15">
      <c r="C396" s="97" t="s">
        <v>422</v>
      </c>
      <c r="D396" s="1" t="s">
        <v>79</v>
      </c>
      <c r="E396" s="80" t="s">
        <v>61</v>
      </c>
      <c r="F396" s="39" t="s">
        <v>62</v>
      </c>
      <c r="J396" s="80"/>
      <c r="K396" s="39"/>
      <c r="N396" s="100"/>
      <c r="O396" s="39"/>
      <c r="Q396" s="39"/>
      <c r="R396" s="80"/>
    </row>
    <row r="397" spans="3:18" x14ac:dyDescent="0.15">
      <c r="C397" s="97" t="s">
        <v>510</v>
      </c>
      <c r="D397" s="1" t="s">
        <v>66</v>
      </c>
      <c r="E397" s="80" t="s">
        <v>61</v>
      </c>
      <c r="F397" s="39" t="s">
        <v>69</v>
      </c>
      <c r="G397" s="98">
        <v>11.03</v>
      </c>
      <c r="H397" s="98">
        <v>0.15</v>
      </c>
      <c r="I397" s="98">
        <v>11.18</v>
      </c>
      <c r="J397" s="99">
        <v>1267</v>
      </c>
      <c r="K397" s="39" t="s">
        <v>69</v>
      </c>
      <c r="L397" s="1">
        <v>16.75</v>
      </c>
      <c r="M397" s="1">
        <v>27.93</v>
      </c>
      <c r="N397" s="100">
        <v>703</v>
      </c>
      <c r="O397" s="39" t="s">
        <v>69</v>
      </c>
      <c r="P397" s="1">
        <v>20.23</v>
      </c>
      <c r="Q397" s="39">
        <f>+P397+M397</f>
        <v>48.16</v>
      </c>
      <c r="R397" s="99">
        <v>413</v>
      </c>
    </row>
    <row r="398" spans="3:18" ht="13" customHeight="1" x14ac:dyDescent="0.15">
      <c r="C398" s="97" t="s">
        <v>424</v>
      </c>
      <c r="D398" s="1" t="s">
        <v>66</v>
      </c>
      <c r="E398" s="80" t="s">
        <v>88</v>
      </c>
      <c r="F398" s="39" t="s">
        <v>62</v>
      </c>
      <c r="J398" s="80"/>
      <c r="K398" s="39"/>
      <c r="N398" s="100"/>
      <c r="O398" s="39"/>
      <c r="Q398" s="39"/>
      <c r="R398" s="80"/>
    </row>
    <row r="399" spans="3:18" ht="13" customHeight="1" x14ac:dyDescent="0.15">
      <c r="C399" s="97" t="s">
        <v>425</v>
      </c>
      <c r="D399" s="1" t="s">
        <v>68</v>
      </c>
      <c r="E399" s="80" t="s">
        <v>61</v>
      </c>
      <c r="F399" s="39" t="s">
        <v>69</v>
      </c>
      <c r="G399" s="98">
        <v>10.45</v>
      </c>
      <c r="H399" s="98">
        <v>3</v>
      </c>
      <c r="I399" s="98">
        <v>13.45</v>
      </c>
      <c r="J399" s="99">
        <v>592</v>
      </c>
      <c r="K399" s="39" t="s">
        <v>69</v>
      </c>
      <c r="L399" s="1">
        <v>18.75</v>
      </c>
      <c r="M399" s="1">
        <v>32.200000000000003</v>
      </c>
      <c r="N399" s="100">
        <v>173</v>
      </c>
      <c r="O399" s="39" t="s">
        <v>62</v>
      </c>
      <c r="Q399" s="39"/>
      <c r="R399" s="80"/>
    </row>
    <row r="400" spans="3:18" ht="13" customHeight="1" x14ac:dyDescent="0.15">
      <c r="C400" s="97" t="s">
        <v>426</v>
      </c>
      <c r="D400" s="1" t="s">
        <v>85</v>
      </c>
      <c r="E400" s="80" t="s">
        <v>61</v>
      </c>
      <c r="F400" s="39" t="s">
        <v>69</v>
      </c>
      <c r="G400" s="1">
        <v>11.3</v>
      </c>
      <c r="H400" s="1">
        <v>1.1000000000000001</v>
      </c>
      <c r="I400" s="1">
        <v>12.4</v>
      </c>
      <c r="J400" s="80">
        <v>950</v>
      </c>
      <c r="K400" s="39" t="s">
        <v>62</v>
      </c>
      <c r="N400" s="100"/>
      <c r="O400" s="39"/>
      <c r="Q400" s="39"/>
      <c r="R400" s="80"/>
    </row>
    <row r="401" spans="3:18" ht="13" customHeight="1" x14ac:dyDescent="0.15">
      <c r="C401" s="97" t="s">
        <v>427</v>
      </c>
      <c r="D401" s="1" t="s">
        <v>85</v>
      </c>
      <c r="E401" s="80" t="s">
        <v>61</v>
      </c>
      <c r="F401" s="39" t="s">
        <v>62</v>
      </c>
      <c r="J401" s="80"/>
      <c r="K401" s="39"/>
      <c r="N401" s="100"/>
      <c r="O401" s="39"/>
      <c r="Q401" s="39"/>
      <c r="R401" s="80"/>
    </row>
    <row r="402" spans="3:18" ht="13" customHeight="1" x14ac:dyDescent="0.15">
      <c r="C402" s="97" t="s">
        <v>428</v>
      </c>
      <c r="D402" s="1" t="s">
        <v>60</v>
      </c>
      <c r="E402" s="80" t="s">
        <v>61</v>
      </c>
      <c r="F402" s="39" t="s">
        <v>62</v>
      </c>
      <c r="J402" s="80"/>
      <c r="K402" s="39"/>
      <c r="N402" s="100"/>
      <c r="O402" s="39"/>
      <c r="Q402" s="39"/>
      <c r="R402" s="80"/>
    </row>
    <row r="403" spans="3:18" ht="13" customHeight="1" x14ac:dyDescent="0.15">
      <c r="C403" s="97" t="s">
        <v>429</v>
      </c>
      <c r="D403" s="1" t="s">
        <v>85</v>
      </c>
      <c r="E403" s="80" t="s">
        <v>61</v>
      </c>
      <c r="F403" s="39" t="s">
        <v>62</v>
      </c>
      <c r="J403" s="80"/>
      <c r="K403" s="39"/>
      <c r="N403" s="100"/>
      <c r="O403" s="39"/>
      <c r="Q403" s="39"/>
      <c r="R403" s="80"/>
    </row>
    <row r="404" spans="3:18" ht="13" customHeight="1" x14ac:dyDescent="0.15">
      <c r="C404" s="97" t="s">
        <v>430</v>
      </c>
      <c r="D404" s="1" t="s">
        <v>66</v>
      </c>
      <c r="E404" s="80" t="s">
        <v>61</v>
      </c>
      <c r="F404" s="39" t="s">
        <v>69</v>
      </c>
      <c r="G404" s="1">
        <v>11.2</v>
      </c>
      <c r="H404" s="1">
        <v>0.31</v>
      </c>
      <c r="I404" s="1">
        <v>11.51</v>
      </c>
      <c r="J404" s="80">
        <v>1197</v>
      </c>
      <c r="K404" s="39" t="s">
        <v>62</v>
      </c>
      <c r="N404" s="100"/>
      <c r="O404" s="39"/>
      <c r="Q404" s="39"/>
      <c r="R404" s="80"/>
    </row>
    <row r="405" spans="3:18" ht="13" customHeight="1" x14ac:dyDescent="0.15">
      <c r="C405" s="97" t="s">
        <v>431</v>
      </c>
      <c r="D405" s="1" t="s">
        <v>326</v>
      </c>
      <c r="E405" s="80" t="s">
        <v>61</v>
      </c>
      <c r="F405" s="39" t="s">
        <v>62</v>
      </c>
      <c r="J405" s="80"/>
      <c r="K405" s="39"/>
      <c r="N405" s="100"/>
      <c r="O405" s="39"/>
      <c r="Q405" s="39"/>
      <c r="R405" s="80"/>
    </row>
    <row r="406" spans="3:18" ht="13" customHeight="1" x14ac:dyDescent="0.15">
      <c r="C406" s="97" t="s">
        <v>432</v>
      </c>
      <c r="D406" s="1" t="s">
        <v>79</v>
      </c>
      <c r="E406" s="80" t="s">
        <v>61</v>
      </c>
      <c r="F406" s="39" t="s">
        <v>69</v>
      </c>
      <c r="G406" s="1">
        <v>11.86</v>
      </c>
      <c r="H406" s="1">
        <v>1.26</v>
      </c>
      <c r="I406" s="1">
        <v>13.12</v>
      </c>
      <c r="J406" s="80">
        <v>693</v>
      </c>
      <c r="K406" s="39" t="s">
        <v>62</v>
      </c>
      <c r="N406" s="100"/>
      <c r="O406" s="39"/>
      <c r="Q406" s="39"/>
      <c r="R406" s="80"/>
    </row>
    <row r="407" spans="3:18" x14ac:dyDescent="0.15">
      <c r="C407" s="97" t="s">
        <v>436</v>
      </c>
      <c r="D407" s="1" t="s">
        <v>64</v>
      </c>
      <c r="E407" s="80" t="s">
        <v>61</v>
      </c>
      <c r="F407" s="39" t="s">
        <v>62</v>
      </c>
      <c r="J407" s="80"/>
      <c r="K407" s="39"/>
      <c r="N407" s="100"/>
      <c r="O407" s="39"/>
      <c r="Q407" s="39"/>
      <c r="R407" s="80"/>
    </row>
    <row r="408" spans="3:18" ht="13" customHeight="1" x14ac:dyDescent="0.15">
      <c r="C408" s="97" t="s">
        <v>437</v>
      </c>
      <c r="D408" s="1" t="s">
        <v>68</v>
      </c>
      <c r="E408" s="80" t="s">
        <v>61</v>
      </c>
      <c r="F408" s="39" t="s">
        <v>62</v>
      </c>
      <c r="J408" s="80"/>
      <c r="K408" s="39"/>
      <c r="N408" s="100"/>
      <c r="O408" s="39"/>
      <c r="Q408" s="39"/>
      <c r="R408" s="80"/>
    </row>
    <row r="409" spans="3:18" x14ac:dyDescent="0.15">
      <c r="C409" s="97" t="s">
        <v>513</v>
      </c>
      <c r="D409" s="1" t="s">
        <v>85</v>
      </c>
      <c r="E409" s="80" t="s">
        <v>61</v>
      </c>
      <c r="F409" s="39" t="s">
        <v>69</v>
      </c>
      <c r="G409" s="98">
        <v>12.15</v>
      </c>
      <c r="H409" s="98">
        <v>0.47</v>
      </c>
      <c r="I409" s="98">
        <v>12.620000000000001</v>
      </c>
      <c r="J409" s="99">
        <v>882</v>
      </c>
      <c r="K409" s="39" t="s">
        <v>69</v>
      </c>
      <c r="L409" s="1">
        <v>15.64</v>
      </c>
      <c r="M409" s="1">
        <v>28.26</v>
      </c>
      <c r="N409" s="100">
        <v>671</v>
      </c>
      <c r="O409" s="39" t="s">
        <v>69</v>
      </c>
      <c r="P409" s="1">
        <v>24.87</v>
      </c>
      <c r="Q409" s="39">
        <f>+P409+M409</f>
        <v>53.13</v>
      </c>
      <c r="R409" s="99">
        <v>265</v>
      </c>
    </row>
    <row r="410" spans="3:18" ht="13" customHeight="1" x14ac:dyDescent="0.15">
      <c r="C410" s="97" t="s">
        <v>434</v>
      </c>
      <c r="D410" s="1" t="s">
        <v>68</v>
      </c>
      <c r="E410" s="80" t="s">
        <v>61</v>
      </c>
      <c r="F410" s="39" t="s">
        <v>69</v>
      </c>
      <c r="G410" s="1">
        <v>10.48</v>
      </c>
      <c r="H410" s="1">
        <v>1.73</v>
      </c>
      <c r="I410" s="1">
        <v>12.21</v>
      </c>
      <c r="J410" s="80">
        <v>1009</v>
      </c>
      <c r="K410" s="39" t="s">
        <v>62</v>
      </c>
      <c r="N410" s="100"/>
      <c r="O410" s="39"/>
      <c r="Q410" s="39"/>
      <c r="R410" s="80"/>
    </row>
    <row r="411" spans="3:18" ht="13" customHeight="1" x14ac:dyDescent="0.15">
      <c r="C411" s="97" t="s">
        <v>515</v>
      </c>
      <c r="D411" s="1" t="s">
        <v>68</v>
      </c>
      <c r="E411" s="80" t="s">
        <v>61</v>
      </c>
      <c r="F411" s="39" t="s">
        <v>69</v>
      </c>
      <c r="G411" s="98">
        <v>13.4</v>
      </c>
      <c r="H411" s="98">
        <v>0.78</v>
      </c>
      <c r="I411" s="98">
        <v>14.18</v>
      </c>
      <c r="J411" s="99">
        <v>387</v>
      </c>
      <c r="K411" s="39" t="s">
        <v>69</v>
      </c>
      <c r="L411" s="1">
        <v>16.68</v>
      </c>
      <c r="M411" s="1">
        <v>30.86</v>
      </c>
      <c r="N411" s="100">
        <v>316</v>
      </c>
      <c r="O411" s="39" t="s">
        <v>69</v>
      </c>
      <c r="P411" s="1">
        <v>22.79</v>
      </c>
      <c r="Q411" s="39">
        <f>+P411+M411</f>
        <v>53.65</v>
      </c>
      <c r="R411" s="99">
        <v>245</v>
      </c>
    </row>
    <row r="412" spans="3:18" x14ac:dyDescent="0.15">
      <c r="C412" s="97" t="s">
        <v>439</v>
      </c>
      <c r="D412" s="1" t="s">
        <v>64</v>
      </c>
      <c r="E412" s="80" t="s">
        <v>61</v>
      </c>
      <c r="F412" s="39" t="s">
        <v>62</v>
      </c>
      <c r="J412" s="80"/>
      <c r="K412" s="39"/>
      <c r="N412" s="100"/>
      <c r="O412" s="39"/>
      <c r="Q412" s="39"/>
      <c r="R412" s="80"/>
    </row>
    <row r="413" spans="3:18" ht="13" customHeight="1" x14ac:dyDescent="0.15">
      <c r="C413" s="97" t="s">
        <v>531</v>
      </c>
      <c r="D413" s="1" t="s">
        <v>85</v>
      </c>
      <c r="E413" s="80" t="s">
        <v>61</v>
      </c>
      <c r="F413" s="39" t="s">
        <v>69</v>
      </c>
      <c r="G413" s="98">
        <v>14.41</v>
      </c>
      <c r="H413" s="98">
        <v>1.26</v>
      </c>
      <c r="I413" s="98">
        <v>15.67</v>
      </c>
      <c r="J413" s="99">
        <v>134</v>
      </c>
      <c r="K413" s="39" t="s">
        <v>69</v>
      </c>
      <c r="L413" s="1">
        <v>19.04</v>
      </c>
      <c r="M413" s="1">
        <v>34.71</v>
      </c>
      <c r="N413" s="100">
        <v>43</v>
      </c>
      <c r="O413" s="39" t="s">
        <v>69</v>
      </c>
      <c r="P413" s="1">
        <v>24.3</v>
      </c>
      <c r="Q413" s="39">
        <f>+P413+M413</f>
        <v>59.010000000000005</v>
      </c>
      <c r="R413" s="99">
        <v>57</v>
      </c>
    </row>
    <row r="414" spans="3:18" ht="13" customHeight="1" x14ac:dyDescent="0.15">
      <c r="C414" s="97" t="s">
        <v>440</v>
      </c>
      <c r="D414" s="1" t="s">
        <v>66</v>
      </c>
      <c r="E414" s="80" t="s">
        <v>61</v>
      </c>
      <c r="F414" s="39" t="s">
        <v>62</v>
      </c>
      <c r="J414" s="80"/>
      <c r="K414" s="39"/>
      <c r="N414" s="100"/>
      <c r="O414" s="39"/>
      <c r="Q414" s="39"/>
      <c r="R414" s="80"/>
    </row>
    <row r="415" spans="3:18" ht="13" customHeight="1" x14ac:dyDescent="0.15">
      <c r="C415" s="97" t="s">
        <v>441</v>
      </c>
      <c r="D415" s="1" t="s">
        <v>66</v>
      </c>
      <c r="E415" s="80" t="s">
        <v>61</v>
      </c>
      <c r="F415" s="39" t="s">
        <v>62</v>
      </c>
      <c r="J415" s="80"/>
      <c r="K415" s="39"/>
      <c r="N415" s="100"/>
      <c r="O415" s="39"/>
      <c r="Q415" s="39"/>
      <c r="R415" s="80"/>
    </row>
    <row r="416" spans="3:18" ht="13" customHeight="1" x14ac:dyDescent="0.15">
      <c r="C416" s="97" t="s">
        <v>442</v>
      </c>
      <c r="D416" s="1" t="s">
        <v>68</v>
      </c>
      <c r="E416" s="80" t="s">
        <v>61</v>
      </c>
      <c r="F416" s="39" t="s">
        <v>62</v>
      </c>
      <c r="J416" s="80"/>
      <c r="K416" s="39"/>
      <c r="N416" s="100"/>
      <c r="O416" s="39"/>
      <c r="Q416" s="39"/>
      <c r="R416" s="80"/>
    </row>
    <row r="417" spans="3:18" ht="13" customHeight="1" x14ac:dyDescent="0.15">
      <c r="C417" s="97" t="s">
        <v>443</v>
      </c>
      <c r="D417" s="1" t="s">
        <v>64</v>
      </c>
      <c r="E417" s="80" t="s">
        <v>61</v>
      </c>
      <c r="F417" s="39" t="s">
        <v>62</v>
      </c>
      <c r="J417" s="80"/>
      <c r="K417" s="39"/>
      <c r="N417" s="100"/>
      <c r="O417" s="39"/>
      <c r="Q417" s="39"/>
      <c r="R417" s="80"/>
    </row>
    <row r="418" spans="3:18" ht="13" customHeight="1" x14ac:dyDescent="0.15">
      <c r="C418" s="97" t="s">
        <v>444</v>
      </c>
      <c r="D418" s="1" t="s">
        <v>66</v>
      </c>
      <c r="E418" s="80" t="s">
        <v>61</v>
      </c>
      <c r="F418" s="39" t="s">
        <v>62</v>
      </c>
      <c r="J418" s="80"/>
      <c r="K418" s="39"/>
      <c r="N418" s="100"/>
      <c r="O418" s="39"/>
      <c r="Q418" s="39"/>
      <c r="R418" s="80"/>
    </row>
    <row r="419" spans="3:18" x14ac:dyDescent="0.15">
      <c r="C419" s="97" t="s">
        <v>533</v>
      </c>
      <c r="D419" s="1" t="s">
        <v>64</v>
      </c>
      <c r="E419" s="80" t="s">
        <v>61</v>
      </c>
      <c r="F419" s="39" t="s">
        <v>69</v>
      </c>
      <c r="G419" s="98">
        <v>14.2</v>
      </c>
      <c r="H419" s="98">
        <v>0.78</v>
      </c>
      <c r="I419" s="98">
        <v>14.979999999999999</v>
      </c>
      <c r="J419" s="99">
        <v>227</v>
      </c>
      <c r="K419" s="39" t="s">
        <v>69</v>
      </c>
      <c r="L419" s="1">
        <v>15.12</v>
      </c>
      <c r="M419" s="1">
        <v>30.099999999999998</v>
      </c>
      <c r="N419" s="100">
        <v>421</v>
      </c>
      <c r="O419" s="39" t="s">
        <v>69</v>
      </c>
      <c r="P419" s="1">
        <v>22.85</v>
      </c>
      <c r="Q419" s="39">
        <f>+P419+M419</f>
        <v>52.95</v>
      </c>
      <c r="R419" s="99">
        <v>275</v>
      </c>
    </row>
    <row r="420" spans="3:18" ht="13" customHeight="1" x14ac:dyDescent="0.15">
      <c r="C420" s="97" t="s">
        <v>446</v>
      </c>
      <c r="D420" s="1" t="s">
        <v>68</v>
      </c>
      <c r="E420" s="80" t="s">
        <v>61</v>
      </c>
      <c r="F420" s="39" t="s">
        <v>62</v>
      </c>
      <c r="J420" s="80"/>
      <c r="K420" s="39"/>
      <c r="N420" s="100"/>
      <c r="O420" s="39"/>
      <c r="Q420" s="39"/>
      <c r="R420" s="80"/>
    </row>
    <row r="421" spans="3:18" ht="13" customHeight="1" x14ac:dyDescent="0.15">
      <c r="C421" s="97" t="s">
        <v>447</v>
      </c>
      <c r="D421" s="1" t="s">
        <v>68</v>
      </c>
      <c r="E421" s="80" t="s">
        <v>61</v>
      </c>
      <c r="F421" s="39" t="s">
        <v>62</v>
      </c>
      <c r="J421" s="80"/>
      <c r="K421" s="39"/>
      <c r="N421" s="100"/>
      <c r="O421" s="39"/>
      <c r="Q421" s="39"/>
      <c r="R421" s="80"/>
    </row>
    <row r="422" spans="3:18" ht="13" customHeight="1" x14ac:dyDescent="0.15">
      <c r="C422" s="97" t="s">
        <v>448</v>
      </c>
      <c r="D422" s="1" t="s">
        <v>60</v>
      </c>
      <c r="E422" s="80" t="s">
        <v>61</v>
      </c>
      <c r="F422" s="39" t="s">
        <v>62</v>
      </c>
      <c r="J422" s="80"/>
      <c r="K422" s="39"/>
      <c r="N422" s="100"/>
      <c r="O422" s="39"/>
      <c r="Q422" s="39"/>
      <c r="R422" s="80"/>
    </row>
    <row r="423" spans="3:18" ht="13" customHeight="1" x14ac:dyDescent="0.15">
      <c r="C423" s="97" t="s">
        <v>449</v>
      </c>
      <c r="D423" s="1" t="s">
        <v>66</v>
      </c>
      <c r="E423" s="80" t="s">
        <v>61</v>
      </c>
      <c r="F423" s="39" t="s">
        <v>62</v>
      </c>
      <c r="J423" s="80"/>
      <c r="K423" s="39"/>
      <c r="N423" s="100"/>
      <c r="O423" s="39"/>
      <c r="Q423" s="39"/>
      <c r="R423" s="80"/>
    </row>
    <row r="424" spans="3:18" ht="13" customHeight="1" x14ac:dyDescent="0.15">
      <c r="C424" s="97" t="s">
        <v>450</v>
      </c>
      <c r="D424" s="1" t="s">
        <v>68</v>
      </c>
      <c r="E424" s="80" t="s">
        <v>61</v>
      </c>
      <c r="F424" s="39" t="s">
        <v>62</v>
      </c>
      <c r="J424" s="80"/>
      <c r="K424" s="39"/>
      <c r="N424" s="100"/>
      <c r="O424" s="39"/>
      <c r="Q424" s="39"/>
      <c r="R424" s="80"/>
    </row>
    <row r="425" spans="3:18" ht="13" customHeight="1" x14ac:dyDescent="0.15">
      <c r="C425" s="97" t="s">
        <v>451</v>
      </c>
      <c r="D425" s="1" t="s">
        <v>60</v>
      </c>
      <c r="E425" s="80" t="s">
        <v>61</v>
      </c>
      <c r="F425" s="39" t="s">
        <v>62</v>
      </c>
      <c r="J425" s="80"/>
      <c r="K425" s="39"/>
      <c r="N425" s="100"/>
      <c r="O425" s="39"/>
      <c r="Q425" s="39"/>
      <c r="R425" s="80"/>
    </row>
    <row r="426" spans="3:18" ht="13" customHeight="1" x14ac:dyDescent="0.15">
      <c r="C426" s="97" t="s">
        <v>452</v>
      </c>
      <c r="D426" s="1" t="s">
        <v>79</v>
      </c>
      <c r="E426" s="80" t="s">
        <v>61</v>
      </c>
      <c r="F426" s="39" t="s">
        <v>62</v>
      </c>
      <c r="J426" s="80"/>
      <c r="K426" s="39"/>
      <c r="N426" s="100"/>
      <c r="O426" s="39"/>
      <c r="Q426" s="39"/>
      <c r="R426" s="80"/>
    </row>
    <row r="427" spans="3:18" ht="13" customHeight="1" x14ac:dyDescent="0.15">
      <c r="C427" s="97" t="s">
        <v>453</v>
      </c>
      <c r="D427" s="1" t="s">
        <v>64</v>
      </c>
      <c r="E427" s="80" t="s">
        <v>61</v>
      </c>
      <c r="F427" s="39" t="s">
        <v>62</v>
      </c>
      <c r="J427" s="80"/>
      <c r="K427" s="39"/>
      <c r="N427" s="100"/>
      <c r="O427" s="39"/>
      <c r="Q427" s="39"/>
      <c r="R427" s="80"/>
    </row>
    <row r="428" spans="3:18" x14ac:dyDescent="0.15">
      <c r="C428" s="97" t="s">
        <v>542</v>
      </c>
      <c r="D428" s="1" t="s">
        <v>85</v>
      </c>
      <c r="E428" s="80" t="s">
        <v>61</v>
      </c>
      <c r="F428" s="39" t="s">
        <v>69</v>
      </c>
      <c r="G428" s="98">
        <v>11.83</v>
      </c>
      <c r="H428" s="98">
        <v>0.78</v>
      </c>
      <c r="I428" s="98">
        <v>12.61</v>
      </c>
      <c r="J428" s="99">
        <v>885</v>
      </c>
      <c r="K428" s="39" t="s">
        <v>69</v>
      </c>
      <c r="L428" s="1">
        <v>16.13</v>
      </c>
      <c r="M428" s="1">
        <v>28.74</v>
      </c>
      <c r="N428" s="100">
        <v>617</v>
      </c>
      <c r="O428" s="39" t="s">
        <v>69</v>
      </c>
      <c r="P428" s="1">
        <v>25.2</v>
      </c>
      <c r="Q428" s="39">
        <f>+P428+M428</f>
        <v>53.94</v>
      </c>
      <c r="R428" s="99">
        <v>238</v>
      </c>
    </row>
    <row r="429" spans="3:18" ht="13" customHeight="1" x14ac:dyDescent="0.15">
      <c r="C429" s="97" t="s">
        <v>455</v>
      </c>
      <c r="D429" s="1" t="s">
        <v>64</v>
      </c>
      <c r="E429" s="80" t="s">
        <v>61</v>
      </c>
      <c r="F429" s="39" t="s">
        <v>62</v>
      </c>
      <c r="J429" s="80"/>
      <c r="K429" s="39"/>
      <c r="N429" s="100"/>
      <c r="O429" s="39"/>
      <c r="Q429" s="39"/>
      <c r="R429" s="80"/>
    </row>
    <row r="430" spans="3:18" ht="13" customHeight="1" x14ac:dyDescent="0.15">
      <c r="C430" s="97" t="s">
        <v>456</v>
      </c>
      <c r="D430" s="1" t="s">
        <v>82</v>
      </c>
      <c r="E430" s="80" t="s">
        <v>61</v>
      </c>
      <c r="F430" s="39" t="s">
        <v>62</v>
      </c>
      <c r="J430" s="80"/>
      <c r="K430" s="39"/>
      <c r="N430" s="100"/>
      <c r="O430" s="39"/>
      <c r="Q430" s="39"/>
      <c r="R430" s="80"/>
    </row>
    <row r="431" spans="3:18" ht="13" customHeight="1" x14ac:dyDescent="0.15">
      <c r="C431" s="97" t="s">
        <v>457</v>
      </c>
      <c r="D431" s="1" t="s">
        <v>68</v>
      </c>
      <c r="E431" s="80" t="s">
        <v>61</v>
      </c>
      <c r="F431" s="39" t="s">
        <v>62</v>
      </c>
      <c r="J431" s="80"/>
      <c r="K431" s="39"/>
      <c r="N431" s="100"/>
      <c r="O431" s="39"/>
      <c r="Q431" s="39"/>
      <c r="R431" s="80"/>
    </row>
    <row r="432" spans="3:18" ht="13" customHeight="1" x14ac:dyDescent="0.15">
      <c r="C432" s="97" t="s">
        <v>466</v>
      </c>
      <c r="D432" s="1" t="s">
        <v>68</v>
      </c>
      <c r="E432" s="80" t="s">
        <v>61</v>
      </c>
      <c r="F432" s="39" t="s">
        <v>62</v>
      </c>
      <c r="J432" s="80"/>
      <c r="K432" s="39"/>
      <c r="N432" s="100"/>
      <c r="O432" s="39"/>
      <c r="Q432" s="39"/>
      <c r="R432" s="80"/>
    </row>
    <row r="433" spans="3:18" ht="13" customHeight="1" x14ac:dyDescent="0.15">
      <c r="C433" s="97" t="s">
        <v>458</v>
      </c>
      <c r="D433" s="1" t="s">
        <v>64</v>
      </c>
      <c r="E433" s="80" t="s">
        <v>61</v>
      </c>
      <c r="F433" s="39" t="s">
        <v>62</v>
      </c>
      <c r="J433" s="80"/>
      <c r="K433" s="39"/>
      <c r="N433" s="100"/>
      <c r="O433" s="39"/>
      <c r="Q433" s="39"/>
      <c r="R433" s="80"/>
    </row>
    <row r="434" spans="3:18" x14ac:dyDescent="0.15">
      <c r="C434" s="97" t="s">
        <v>459</v>
      </c>
      <c r="D434" s="1" t="s">
        <v>68</v>
      </c>
      <c r="E434" s="80" t="s">
        <v>61</v>
      </c>
      <c r="F434" s="39" t="s">
        <v>62</v>
      </c>
      <c r="J434" s="80"/>
      <c r="K434" s="39"/>
      <c r="N434" s="100"/>
      <c r="O434" s="39"/>
      <c r="Q434" s="39"/>
      <c r="R434" s="80"/>
    </row>
    <row r="435" spans="3:18" ht="13" customHeight="1" x14ac:dyDescent="0.15">
      <c r="C435" s="97" t="s">
        <v>553</v>
      </c>
      <c r="D435" s="1" t="s">
        <v>64</v>
      </c>
      <c r="E435" s="80" t="s">
        <v>61</v>
      </c>
      <c r="F435" s="39" t="s">
        <v>69</v>
      </c>
      <c r="G435" s="98">
        <v>14.28</v>
      </c>
      <c r="H435" s="98">
        <v>2.68</v>
      </c>
      <c r="I435" s="98">
        <v>16.96</v>
      </c>
      <c r="J435" s="99">
        <v>30</v>
      </c>
      <c r="K435" s="39" t="s">
        <v>69</v>
      </c>
      <c r="L435" s="1">
        <v>16.88</v>
      </c>
      <c r="M435" s="1">
        <v>33.840000000000003</v>
      </c>
      <c r="N435" s="100">
        <v>78</v>
      </c>
      <c r="O435" s="39" t="s">
        <v>69</v>
      </c>
      <c r="P435" s="1">
        <v>24.28</v>
      </c>
      <c r="Q435" s="39">
        <f>+P435+M435</f>
        <v>58.120000000000005</v>
      </c>
      <c r="R435" s="99">
        <v>80</v>
      </c>
    </row>
    <row r="436" spans="3:18" ht="13" customHeight="1" x14ac:dyDescent="0.15">
      <c r="C436" s="97" t="s">
        <v>461</v>
      </c>
      <c r="D436" s="1" t="s">
        <v>68</v>
      </c>
      <c r="E436" s="80" t="s">
        <v>61</v>
      </c>
      <c r="F436" s="39" t="s">
        <v>62</v>
      </c>
      <c r="J436" s="80"/>
      <c r="K436" s="39"/>
      <c r="N436" s="100"/>
      <c r="O436" s="39"/>
      <c r="Q436" s="39"/>
      <c r="R436" s="80"/>
    </row>
    <row r="437" spans="3:18" ht="13" customHeight="1" x14ac:dyDescent="0.15">
      <c r="C437" s="97" t="s">
        <v>462</v>
      </c>
      <c r="D437" s="1" t="s">
        <v>66</v>
      </c>
      <c r="E437" s="80" t="s">
        <v>61</v>
      </c>
      <c r="F437" s="39" t="s">
        <v>62</v>
      </c>
      <c r="J437" s="80"/>
      <c r="K437" s="39"/>
      <c r="N437" s="100"/>
      <c r="O437" s="39"/>
      <c r="Q437" s="39"/>
      <c r="R437" s="80"/>
    </row>
    <row r="438" spans="3:18" ht="13" customHeight="1" x14ac:dyDescent="0.15">
      <c r="C438" s="97" t="s">
        <v>463</v>
      </c>
      <c r="D438" s="1" t="s">
        <v>68</v>
      </c>
      <c r="E438" s="80" t="s">
        <v>61</v>
      </c>
      <c r="F438" s="39" t="s">
        <v>62</v>
      </c>
      <c r="J438" s="80"/>
      <c r="K438" s="39"/>
      <c r="N438" s="100"/>
      <c r="O438" s="39"/>
      <c r="Q438" s="39"/>
      <c r="R438" s="80"/>
    </row>
    <row r="439" spans="3:18" ht="13" customHeight="1" x14ac:dyDescent="0.15">
      <c r="C439" s="97" t="s">
        <v>464</v>
      </c>
      <c r="D439" s="1" t="s">
        <v>68</v>
      </c>
      <c r="E439" s="80" t="s">
        <v>61</v>
      </c>
      <c r="F439" s="39" t="s">
        <v>62</v>
      </c>
      <c r="J439" s="80"/>
      <c r="K439" s="39"/>
      <c r="N439" s="100"/>
      <c r="O439" s="39"/>
      <c r="Q439" s="39"/>
      <c r="R439" s="80"/>
    </row>
    <row r="440" spans="3:18" ht="13" customHeight="1" x14ac:dyDescent="0.15">
      <c r="C440" s="97" t="s">
        <v>465</v>
      </c>
      <c r="D440" s="1" t="s">
        <v>68</v>
      </c>
      <c r="E440" s="80" t="s">
        <v>61</v>
      </c>
      <c r="F440" s="39" t="s">
        <v>69</v>
      </c>
      <c r="G440" s="1">
        <v>11.27</v>
      </c>
      <c r="H440" s="1">
        <v>2.36</v>
      </c>
      <c r="I440" s="1">
        <v>13.629999999999999</v>
      </c>
      <c r="J440" s="80">
        <v>536</v>
      </c>
      <c r="K440" s="39" t="s">
        <v>62</v>
      </c>
      <c r="N440" s="100"/>
      <c r="O440" s="39"/>
      <c r="Q440" s="39"/>
      <c r="R440" s="80"/>
    </row>
    <row r="441" spans="3:18" ht="13" customHeight="1" x14ac:dyDescent="0.15">
      <c r="C441" s="97" t="s">
        <v>467</v>
      </c>
      <c r="D441" s="1" t="s">
        <v>66</v>
      </c>
      <c r="E441" s="80" t="s">
        <v>61</v>
      </c>
      <c r="F441" s="39" t="s">
        <v>62</v>
      </c>
      <c r="J441" s="80"/>
      <c r="K441" s="39"/>
      <c r="N441" s="100"/>
      <c r="O441" s="39"/>
      <c r="Q441" s="39"/>
      <c r="R441" s="80"/>
    </row>
    <row r="442" spans="3:18" x14ac:dyDescent="0.15">
      <c r="C442" s="97" t="s">
        <v>557</v>
      </c>
      <c r="D442" s="1" t="s">
        <v>85</v>
      </c>
      <c r="E442" s="80" t="s">
        <v>61</v>
      </c>
      <c r="F442" s="39" t="s">
        <v>69</v>
      </c>
      <c r="G442" s="98">
        <v>13.15</v>
      </c>
      <c r="H442" s="98">
        <v>2.36</v>
      </c>
      <c r="I442" s="98">
        <v>15.51</v>
      </c>
      <c r="J442" s="99">
        <v>158</v>
      </c>
      <c r="K442" s="39" t="s">
        <v>69</v>
      </c>
      <c r="L442" s="1">
        <v>16.59</v>
      </c>
      <c r="M442" s="1">
        <v>32.1</v>
      </c>
      <c r="N442" s="100">
        <v>181</v>
      </c>
      <c r="O442" s="39" t="s">
        <v>69</v>
      </c>
      <c r="P442" s="1">
        <v>20.94</v>
      </c>
      <c r="Q442" s="39">
        <f>+P442+M442</f>
        <v>53.040000000000006</v>
      </c>
      <c r="R442" s="99">
        <v>270</v>
      </c>
    </row>
    <row r="443" spans="3:18" ht="13" customHeight="1" x14ac:dyDescent="0.15">
      <c r="C443" s="97" t="s">
        <v>469</v>
      </c>
      <c r="D443" s="1" t="s">
        <v>60</v>
      </c>
      <c r="E443" s="80" t="s">
        <v>61</v>
      </c>
      <c r="F443" s="39" t="s">
        <v>69</v>
      </c>
      <c r="G443" s="1">
        <v>11.45</v>
      </c>
      <c r="H443" s="1">
        <v>1.26</v>
      </c>
      <c r="I443" s="1">
        <v>12.709999999999999</v>
      </c>
      <c r="J443" s="80">
        <v>853</v>
      </c>
      <c r="K443" s="39" t="s">
        <v>62</v>
      </c>
      <c r="N443" s="100"/>
      <c r="O443" s="39"/>
      <c r="Q443" s="39"/>
      <c r="R443" s="80"/>
    </row>
    <row r="444" spans="3:18" ht="13" customHeight="1" x14ac:dyDescent="0.15">
      <c r="C444" s="97" t="s">
        <v>470</v>
      </c>
      <c r="D444" s="1" t="s">
        <v>66</v>
      </c>
      <c r="E444" s="80" t="s">
        <v>61</v>
      </c>
      <c r="F444" s="39" t="s">
        <v>62</v>
      </c>
      <c r="J444" s="80"/>
      <c r="K444" s="39"/>
      <c r="N444" s="100"/>
      <c r="O444" s="39"/>
      <c r="Q444" s="39"/>
      <c r="R444" s="80"/>
    </row>
    <row r="445" spans="3:18" ht="13" customHeight="1" x14ac:dyDescent="0.15">
      <c r="C445" s="97" t="s">
        <v>471</v>
      </c>
      <c r="D445" s="1" t="s">
        <v>68</v>
      </c>
      <c r="E445" s="80" t="s">
        <v>61</v>
      </c>
      <c r="F445" s="39" t="s">
        <v>62</v>
      </c>
      <c r="J445" s="80"/>
      <c r="K445" s="39"/>
      <c r="N445" s="100"/>
      <c r="O445" s="39"/>
      <c r="Q445" s="39"/>
      <c r="R445" s="80"/>
    </row>
    <row r="446" spans="3:18" ht="13" customHeight="1" x14ac:dyDescent="0.15">
      <c r="C446" s="97" t="s">
        <v>472</v>
      </c>
      <c r="D446" s="1" t="s">
        <v>68</v>
      </c>
      <c r="E446" s="80" t="s">
        <v>88</v>
      </c>
      <c r="F446" s="39" t="s">
        <v>62</v>
      </c>
      <c r="J446" s="80"/>
      <c r="K446" s="39"/>
      <c r="N446" s="100"/>
      <c r="O446" s="39"/>
      <c r="Q446" s="39"/>
      <c r="R446" s="80"/>
    </row>
    <row r="447" spans="3:18" x14ac:dyDescent="0.15">
      <c r="C447" s="97" t="s">
        <v>580</v>
      </c>
      <c r="D447" s="1" t="s">
        <v>68</v>
      </c>
      <c r="E447" s="80" t="s">
        <v>61</v>
      </c>
      <c r="F447" s="39" t="s">
        <v>69</v>
      </c>
      <c r="G447" s="98">
        <v>12.35</v>
      </c>
      <c r="H447" s="98">
        <v>0.94</v>
      </c>
      <c r="I447" s="98">
        <v>13.29</v>
      </c>
      <c r="J447" s="99">
        <v>646</v>
      </c>
      <c r="K447" s="39" t="s">
        <v>69</v>
      </c>
      <c r="L447" s="1">
        <v>16.34</v>
      </c>
      <c r="M447" s="1">
        <v>29.63</v>
      </c>
      <c r="N447" s="100">
        <v>508</v>
      </c>
      <c r="O447" s="39" t="s">
        <v>69</v>
      </c>
      <c r="P447" s="1">
        <v>20.149999999999999</v>
      </c>
      <c r="Q447" s="39">
        <f>+P447+M447</f>
        <v>49.78</v>
      </c>
      <c r="R447" s="99">
        <v>399</v>
      </c>
    </row>
    <row r="448" spans="3:18" ht="13" customHeight="1" x14ac:dyDescent="0.15">
      <c r="C448" s="97" t="s">
        <v>474</v>
      </c>
      <c r="D448" s="1" t="s">
        <v>66</v>
      </c>
      <c r="E448" s="80" t="s">
        <v>61</v>
      </c>
      <c r="F448" s="39" t="s">
        <v>62</v>
      </c>
      <c r="J448" s="80"/>
      <c r="K448" s="39"/>
      <c r="N448" s="100"/>
      <c r="O448" s="39"/>
      <c r="Q448" s="39"/>
      <c r="R448" s="80"/>
    </row>
    <row r="449" spans="3:18" x14ac:dyDescent="0.15">
      <c r="C449" s="97" t="s">
        <v>475</v>
      </c>
      <c r="D449" s="1" t="s">
        <v>64</v>
      </c>
      <c r="E449" s="80" t="s">
        <v>61</v>
      </c>
      <c r="F449" s="39" t="s">
        <v>69</v>
      </c>
      <c r="G449" s="98">
        <v>11.89</v>
      </c>
      <c r="H449" s="98">
        <v>1.73</v>
      </c>
      <c r="I449" s="98">
        <v>13.620000000000001</v>
      </c>
      <c r="J449" s="99">
        <v>539</v>
      </c>
      <c r="K449" s="39" t="s">
        <v>69</v>
      </c>
      <c r="L449" s="1">
        <v>15.24</v>
      </c>
      <c r="M449" s="1">
        <v>28.86</v>
      </c>
      <c r="N449" s="100">
        <v>602</v>
      </c>
      <c r="O449" s="39" t="str">
        <f>+VLOOKUP(C449,'[1]Notas 3º - TL'!$A$1:$B$678,2,"FALSO")</f>
        <v>SI</v>
      </c>
      <c r="Q449" s="39"/>
      <c r="R449" s="80"/>
    </row>
    <row r="450" spans="3:18" ht="13" customHeight="1" x14ac:dyDescent="0.15">
      <c r="C450" s="97" t="s">
        <v>476</v>
      </c>
      <c r="D450" s="1" t="s">
        <v>68</v>
      </c>
      <c r="E450" s="80" t="s">
        <v>61</v>
      </c>
      <c r="F450" s="39" t="s">
        <v>62</v>
      </c>
      <c r="J450" s="80"/>
      <c r="K450" s="39"/>
      <c r="N450" s="100"/>
      <c r="O450" s="39"/>
      <c r="Q450" s="39"/>
      <c r="R450" s="80"/>
    </row>
    <row r="451" spans="3:18" x14ac:dyDescent="0.15">
      <c r="C451" s="97" t="s">
        <v>585</v>
      </c>
      <c r="D451" s="1" t="s">
        <v>79</v>
      </c>
      <c r="E451" s="80" t="s">
        <v>61</v>
      </c>
      <c r="F451" s="39" t="s">
        <v>69</v>
      </c>
      <c r="G451" s="98">
        <v>12.98</v>
      </c>
      <c r="H451" s="98">
        <v>1.57</v>
      </c>
      <c r="I451" s="98">
        <v>14.55</v>
      </c>
      <c r="J451" s="99">
        <v>298</v>
      </c>
      <c r="K451" s="39" t="s">
        <v>69</v>
      </c>
      <c r="L451" s="1">
        <v>17.03</v>
      </c>
      <c r="M451" s="1">
        <v>31.580000000000002</v>
      </c>
      <c r="N451" s="100">
        <v>231</v>
      </c>
      <c r="O451" s="39" t="s">
        <v>69</v>
      </c>
      <c r="P451" s="1">
        <v>24.16</v>
      </c>
      <c r="Q451" s="39">
        <f>+P451+M451</f>
        <v>55.74</v>
      </c>
      <c r="R451" s="99">
        <v>150</v>
      </c>
    </row>
    <row r="452" spans="3:18" x14ac:dyDescent="0.15">
      <c r="C452" s="97" t="s">
        <v>478</v>
      </c>
      <c r="D452" s="1" t="s">
        <v>66</v>
      </c>
      <c r="E452" s="80" t="s">
        <v>61</v>
      </c>
      <c r="F452" s="39" t="s">
        <v>69</v>
      </c>
      <c r="G452" s="98">
        <v>11.95</v>
      </c>
      <c r="H452" s="98">
        <v>1.89</v>
      </c>
      <c r="I452" s="98">
        <v>13.84</v>
      </c>
      <c r="J452" s="99">
        <v>484</v>
      </c>
      <c r="K452" s="39" t="s">
        <v>69</v>
      </c>
      <c r="L452" s="1">
        <v>16.27</v>
      </c>
      <c r="M452" s="1">
        <v>30.11</v>
      </c>
      <c r="N452" s="100">
        <v>418</v>
      </c>
      <c r="O452" s="39" t="str">
        <f>+VLOOKUP(C452,'[1]Notas 3º - TL'!$A$1:$B$678,2,"FALSO")</f>
        <v>SI</v>
      </c>
      <c r="Q452" s="39"/>
      <c r="R452" s="80"/>
    </row>
    <row r="453" spans="3:18" ht="13" customHeight="1" x14ac:dyDescent="0.15">
      <c r="C453" s="97" t="s">
        <v>479</v>
      </c>
      <c r="D453" s="1" t="s">
        <v>82</v>
      </c>
      <c r="E453" s="80" t="s">
        <v>61</v>
      </c>
      <c r="F453" s="39" t="s">
        <v>62</v>
      </c>
      <c r="J453" s="80"/>
      <c r="K453" s="39"/>
      <c r="N453" s="100"/>
      <c r="O453" s="39"/>
      <c r="Q453" s="39"/>
      <c r="R453" s="80"/>
    </row>
    <row r="454" spans="3:18" ht="13" customHeight="1" x14ac:dyDescent="0.15">
      <c r="C454" s="97" t="s">
        <v>480</v>
      </c>
      <c r="D454" s="1" t="s">
        <v>68</v>
      </c>
      <c r="E454" s="80" t="s">
        <v>61</v>
      </c>
      <c r="F454" s="39" t="s">
        <v>62</v>
      </c>
      <c r="J454" s="80"/>
      <c r="K454" s="39"/>
      <c r="N454" s="100"/>
      <c r="O454" s="39"/>
      <c r="Q454" s="39"/>
      <c r="R454" s="80"/>
    </row>
    <row r="455" spans="3:18" ht="13" customHeight="1" x14ac:dyDescent="0.15">
      <c r="C455" s="97" t="s">
        <v>481</v>
      </c>
      <c r="D455" s="1" t="s">
        <v>60</v>
      </c>
      <c r="E455" s="80" t="s">
        <v>61</v>
      </c>
      <c r="F455" s="39" t="s">
        <v>62</v>
      </c>
      <c r="J455" s="80"/>
      <c r="K455" s="39"/>
      <c r="N455" s="100"/>
      <c r="O455" s="39"/>
      <c r="Q455" s="39"/>
      <c r="R455" s="80"/>
    </row>
    <row r="456" spans="3:18" ht="13" customHeight="1" x14ac:dyDescent="0.15">
      <c r="C456" s="97" t="s">
        <v>482</v>
      </c>
      <c r="D456" s="1" t="s">
        <v>79</v>
      </c>
      <c r="E456" s="80" t="s">
        <v>61</v>
      </c>
      <c r="F456" s="39" t="s">
        <v>62</v>
      </c>
      <c r="J456" s="80"/>
      <c r="K456" s="39"/>
      <c r="N456" s="100"/>
      <c r="O456" s="39"/>
      <c r="Q456" s="39"/>
      <c r="R456" s="80"/>
    </row>
    <row r="457" spans="3:18" ht="13" customHeight="1" x14ac:dyDescent="0.15">
      <c r="C457" s="97" t="s">
        <v>483</v>
      </c>
      <c r="D457" s="1" t="s">
        <v>66</v>
      </c>
      <c r="E457" s="80" t="s">
        <v>61</v>
      </c>
      <c r="F457" s="39" t="s">
        <v>62</v>
      </c>
      <c r="J457" s="80"/>
      <c r="K457" s="39"/>
      <c r="N457" s="100"/>
      <c r="O457" s="39"/>
      <c r="Q457" s="39"/>
      <c r="R457" s="80"/>
    </row>
    <row r="458" spans="3:18" ht="13" customHeight="1" x14ac:dyDescent="0.15">
      <c r="C458" s="97" t="s">
        <v>484</v>
      </c>
      <c r="D458" s="1" t="s">
        <v>326</v>
      </c>
      <c r="E458" s="80" t="s">
        <v>61</v>
      </c>
      <c r="F458" s="39" t="s">
        <v>62</v>
      </c>
      <c r="J458" s="80"/>
      <c r="K458" s="39"/>
      <c r="N458" s="100"/>
      <c r="O458" s="39"/>
      <c r="Q458" s="39"/>
      <c r="R458" s="80"/>
    </row>
    <row r="459" spans="3:18" x14ac:dyDescent="0.15">
      <c r="C459" s="97" t="s">
        <v>596</v>
      </c>
      <c r="D459" s="1" t="s">
        <v>64</v>
      </c>
      <c r="E459" s="80" t="s">
        <v>61</v>
      </c>
      <c r="F459" s="39" t="s">
        <v>69</v>
      </c>
      <c r="G459" s="98">
        <v>14.96</v>
      </c>
      <c r="H459" s="98">
        <v>1.73</v>
      </c>
      <c r="I459" s="98">
        <v>16.690000000000001</v>
      </c>
      <c r="J459" s="99">
        <v>42</v>
      </c>
      <c r="K459" s="39" t="s">
        <v>69</v>
      </c>
      <c r="L459" s="1">
        <v>16.68</v>
      </c>
      <c r="M459" s="1">
        <v>33.370000000000005</v>
      </c>
      <c r="N459" s="100">
        <v>100</v>
      </c>
      <c r="O459" s="39" t="s">
        <v>69</v>
      </c>
      <c r="P459" s="1">
        <v>21.73</v>
      </c>
      <c r="Q459" s="39">
        <f>+P459+M459</f>
        <v>55.100000000000009</v>
      </c>
      <c r="R459" s="99">
        <v>181</v>
      </c>
    </row>
    <row r="460" spans="3:18" ht="13" customHeight="1" x14ac:dyDescent="0.15">
      <c r="C460" s="97" t="s">
        <v>486</v>
      </c>
      <c r="D460" s="1" t="s">
        <v>60</v>
      </c>
      <c r="E460" s="80" t="s">
        <v>61</v>
      </c>
      <c r="F460" s="39" t="s">
        <v>62</v>
      </c>
      <c r="J460" s="80"/>
      <c r="K460" s="39"/>
      <c r="N460" s="100"/>
      <c r="O460" s="39"/>
      <c r="Q460" s="39"/>
      <c r="R460" s="80"/>
    </row>
    <row r="461" spans="3:18" ht="13" customHeight="1" x14ac:dyDescent="0.15">
      <c r="C461" s="97" t="s">
        <v>487</v>
      </c>
      <c r="D461" s="1" t="s">
        <v>66</v>
      </c>
      <c r="E461" s="80" t="s">
        <v>61</v>
      </c>
      <c r="F461" s="39" t="s">
        <v>62</v>
      </c>
      <c r="J461" s="80"/>
      <c r="K461" s="39"/>
      <c r="N461" s="100"/>
      <c r="O461" s="39"/>
      <c r="Q461" s="39"/>
      <c r="R461" s="80"/>
    </row>
    <row r="462" spans="3:18" x14ac:dyDescent="0.15">
      <c r="C462" s="97" t="s">
        <v>601</v>
      </c>
      <c r="D462" s="1" t="s">
        <v>85</v>
      </c>
      <c r="E462" s="80" t="s">
        <v>61</v>
      </c>
      <c r="F462" s="39" t="s">
        <v>69</v>
      </c>
      <c r="G462" s="98">
        <v>11.82</v>
      </c>
      <c r="H462" s="98">
        <v>0.94</v>
      </c>
      <c r="I462" s="98">
        <v>12.76</v>
      </c>
      <c r="J462" s="99">
        <v>829</v>
      </c>
      <c r="K462" s="39" t="s">
        <v>69</v>
      </c>
      <c r="L462" s="1">
        <v>17.12</v>
      </c>
      <c r="M462" s="1">
        <v>29.880000000000003</v>
      </c>
      <c r="N462" s="100">
        <v>468</v>
      </c>
      <c r="O462" s="39" t="s">
        <v>69</v>
      </c>
      <c r="P462" s="1">
        <v>20.38</v>
      </c>
      <c r="Q462" s="39">
        <f>+P462+M462</f>
        <v>50.260000000000005</v>
      </c>
      <c r="R462" s="99">
        <v>382</v>
      </c>
    </row>
    <row r="463" spans="3:18" ht="13" customHeight="1" x14ac:dyDescent="0.15">
      <c r="C463" s="97" t="s">
        <v>489</v>
      </c>
      <c r="D463" s="1" t="s">
        <v>79</v>
      </c>
      <c r="E463" s="80" t="s">
        <v>61</v>
      </c>
      <c r="F463" s="39" t="s">
        <v>62</v>
      </c>
      <c r="J463" s="80"/>
      <c r="K463" s="39"/>
      <c r="N463" s="100"/>
      <c r="O463" s="39"/>
      <c r="Q463" s="39"/>
      <c r="R463" s="80"/>
    </row>
    <row r="464" spans="3:18" ht="13" customHeight="1" x14ac:dyDescent="0.15">
      <c r="C464" s="97" t="s">
        <v>490</v>
      </c>
      <c r="D464" s="1" t="s">
        <v>64</v>
      </c>
      <c r="E464" s="80" t="s">
        <v>61</v>
      </c>
      <c r="F464" s="39" t="s">
        <v>69</v>
      </c>
      <c r="G464" s="1">
        <v>13.36</v>
      </c>
      <c r="H464" s="1">
        <v>2.52</v>
      </c>
      <c r="I464" s="1">
        <v>15.879999999999999</v>
      </c>
      <c r="J464" s="80">
        <v>108</v>
      </c>
      <c r="K464" s="39" t="s">
        <v>62</v>
      </c>
      <c r="N464" s="100"/>
      <c r="O464" s="39"/>
      <c r="Q464" s="39"/>
      <c r="R464" s="80"/>
    </row>
    <row r="465" spans="2:18" x14ac:dyDescent="0.15">
      <c r="B465" s="259"/>
      <c r="C465" s="260" t="s">
        <v>491</v>
      </c>
      <c r="D465" s="259" t="s">
        <v>66</v>
      </c>
      <c r="E465" s="261" t="s">
        <v>61</v>
      </c>
      <c r="F465" s="262" t="s">
        <v>69</v>
      </c>
      <c r="G465" s="264">
        <v>10.56</v>
      </c>
      <c r="H465" s="264">
        <v>0.63</v>
      </c>
      <c r="I465" s="264">
        <v>11.190000000000001</v>
      </c>
      <c r="J465" s="265">
        <v>1265</v>
      </c>
      <c r="K465" s="262" t="s">
        <v>69</v>
      </c>
      <c r="L465" s="259">
        <v>18.32</v>
      </c>
      <c r="M465" s="259">
        <v>29.51</v>
      </c>
      <c r="N465" s="263">
        <v>521</v>
      </c>
      <c r="O465" s="262" t="str">
        <f>+VLOOKUP(C465,'[1]Notas 3º - TL'!$A$1:$B$678,2,"FALSO")</f>
        <v>SI</v>
      </c>
      <c r="P465" s="259"/>
      <c r="Q465" s="262"/>
      <c r="R465" s="261"/>
    </row>
    <row r="466" spans="2:18" ht="13" customHeight="1" x14ac:dyDescent="0.15">
      <c r="C466" s="97" t="s">
        <v>492</v>
      </c>
      <c r="D466" s="1" t="s">
        <v>72</v>
      </c>
      <c r="E466" s="80" t="s">
        <v>61</v>
      </c>
      <c r="F466" s="39" t="s">
        <v>62</v>
      </c>
      <c r="J466" s="80"/>
      <c r="K466" s="39"/>
      <c r="N466" s="100"/>
      <c r="O466" s="39"/>
      <c r="Q466" s="39"/>
      <c r="R466" s="80"/>
    </row>
    <row r="467" spans="2:18" ht="13" customHeight="1" x14ac:dyDescent="0.15">
      <c r="C467" s="97" t="s">
        <v>493</v>
      </c>
      <c r="D467" s="1" t="s">
        <v>79</v>
      </c>
      <c r="E467" s="80" t="s">
        <v>61</v>
      </c>
      <c r="F467" s="39" t="s">
        <v>69</v>
      </c>
      <c r="G467" s="1">
        <v>10.01</v>
      </c>
      <c r="H467" s="1">
        <v>1.1000000000000001</v>
      </c>
      <c r="I467" s="1">
        <v>11.11</v>
      </c>
      <c r="J467" s="80">
        <v>1281</v>
      </c>
      <c r="K467" s="39" t="s">
        <v>62</v>
      </c>
      <c r="N467" s="100"/>
      <c r="O467" s="39"/>
      <c r="Q467" s="39"/>
      <c r="R467" s="80"/>
    </row>
    <row r="468" spans="2:18" x14ac:dyDescent="0.15">
      <c r="C468" s="97" t="s">
        <v>605</v>
      </c>
      <c r="D468" s="1" t="s">
        <v>85</v>
      </c>
      <c r="E468" s="80" t="s">
        <v>61</v>
      </c>
      <c r="F468" s="39" t="s">
        <v>69</v>
      </c>
      <c r="G468" s="98">
        <v>15.4</v>
      </c>
      <c r="H468" s="98">
        <v>1.89</v>
      </c>
      <c r="I468" s="98">
        <v>17.29</v>
      </c>
      <c r="J468" s="99">
        <v>18</v>
      </c>
      <c r="K468" s="39" t="s">
        <v>69</v>
      </c>
      <c r="L468" s="1">
        <v>17.420000000000002</v>
      </c>
      <c r="M468" s="1">
        <v>34.71</v>
      </c>
      <c r="N468" s="100">
        <v>44</v>
      </c>
      <c r="O468" s="39" t="s">
        <v>69</v>
      </c>
      <c r="P468" s="1">
        <v>26.87</v>
      </c>
      <c r="Q468" s="39">
        <f>+P468+M468</f>
        <v>61.58</v>
      </c>
      <c r="R468" s="99">
        <v>21</v>
      </c>
    </row>
    <row r="469" spans="2:18" ht="13" customHeight="1" x14ac:dyDescent="0.15">
      <c r="C469" s="97" t="s">
        <v>495</v>
      </c>
      <c r="D469" s="1" t="s">
        <v>85</v>
      </c>
      <c r="E469" s="80" t="s">
        <v>61</v>
      </c>
      <c r="F469" s="39" t="s">
        <v>62</v>
      </c>
      <c r="J469" s="80"/>
      <c r="K469" s="39"/>
      <c r="N469" s="100"/>
      <c r="O469" s="39"/>
      <c r="Q469" s="39"/>
      <c r="R469" s="80"/>
    </row>
    <row r="470" spans="2:18" ht="13" customHeight="1" x14ac:dyDescent="0.15">
      <c r="C470" s="97" t="s">
        <v>496</v>
      </c>
      <c r="D470" s="1" t="s">
        <v>68</v>
      </c>
      <c r="E470" s="80" t="s">
        <v>61</v>
      </c>
      <c r="F470" s="39" t="s">
        <v>62</v>
      </c>
      <c r="J470" s="80"/>
      <c r="K470" s="39"/>
      <c r="N470" s="100"/>
      <c r="O470" s="39"/>
      <c r="Q470" s="39"/>
      <c r="R470" s="80"/>
    </row>
    <row r="471" spans="2:18" x14ac:dyDescent="0.15">
      <c r="C471" s="97" t="s">
        <v>610</v>
      </c>
      <c r="D471" s="1" t="s">
        <v>72</v>
      </c>
      <c r="E471" s="80" t="s">
        <v>61</v>
      </c>
      <c r="F471" s="39" t="s">
        <v>69</v>
      </c>
      <c r="G471" s="98">
        <v>15.4</v>
      </c>
      <c r="H471" s="98">
        <v>1.89</v>
      </c>
      <c r="I471" s="98">
        <v>17.29</v>
      </c>
      <c r="J471" s="99">
        <v>19</v>
      </c>
      <c r="K471" s="39" t="s">
        <v>69</v>
      </c>
      <c r="L471" s="1">
        <v>19.27</v>
      </c>
      <c r="M471" s="1">
        <v>36.56</v>
      </c>
      <c r="N471" s="100">
        <v>8</v>
      </c>
      <c r="O471" s="39" t="s">
        <v>69</v>
      </c>
      <c r="P471" s="1">
        <v>26.06</v>
      </c>
      <c r="Q471" s="39">
        <f>+P471+M471</f>
        <v>62.620000000000005</v>
      </c>
      <c r="R471" s="99">
        <v>14</v>
      </c>
    </row>
    <row r="472" spans="2:18" x14ac:dyDescent="0.15">
      <c r="C472" s="97" t="s">
        <v>619</v>
      </c>
      <c r="D472" s="1" t="s">
        <v>68</v>
      </c>
      <c r="E472" s="80" t="s">
        <v>61</v>
      </c>
      <c r="F472" s="39" t="s">
        <v>69</v>
      </c>
      <c r="G472" s="98">
        <v>12.63</v>
      </c>
      <c r="H472" s="98">
        <v>3</v>
      </c>
      <c r="I472" s="98">
        <v>15.63</v>
      </c>
      <c r="J472" s="99">
        <v>141</v>
      </c>
      <c r="K472" s="39" t="s">
        <v>69</v>
      </c>
      <c r="L472" s="1">
        <v>16.54</v>
      </c>
      <c r="M472" s="1">
        <v>32.17</v>
      </c>
      <c r="N472" s="100">
        <v>175</v>
      </c>
      <c r="O472" s="39" t="s">
        <v>69</v>
      </c>
      <c r="P472" s="1">
        <v>25.45</v>
      </c>
      <c r="Q472" s="39">
        <f>+P472+M472</f>
        <v>57.620000000000005</v>
      </c>
      <c r="R472" s="99">
        <v>92</v>
      </c>
    </row>
    <row r="473" spans="2:18" ht="13" customHeight="1" x14ac:dyDescent="0.15">
      <c r="C473" s="97" t="s">
        <v>499</v>
      </c>
      <c r="D473" s="1" t="s">
        <v>60</v>
      </c>
      <c r="E473" s="80" t="s">
        <v>61</v>
      </c>
      <c r="F473" s="39" t="s">
        <v>62</v>
      </c>
      <c r="J473" s="80"/>
      <c r="K473" s="39"/>
      <c r="N473" s="100"/>
      <c r="O473" s="39"/>
      <c r="Q473" s="39"/>
      <c r="R473" s="80"/>
    </row>
    <row r="474" spans="2:18" x14ac:dyDescent="0.15">
      <c r="C474" s="97" t="s">
        <v>500</v>
      </c>
      <c r="D474" s="1" t="s">
        <v>85</v>
      </c>
      <c r="E474" s="80" t="s">
        <v>61</v>
      </c>
      <c r="F474" s="39" t="s">
        <v>69</v>
      </c>
      <c r="G474" s="98">
        <v>12.01</v>
      </c>
      <c r="H474" s="98">
        <v>0.63</v>
      </c>
      <c r="I474" s="98">
        <v>12.64</v>
      </c>
      <c r="J474" s="99">
        <v>876</v>
      </c>
      <c r="K474" s="39" t="s">
        <v>69</v>
      </c>
      <c r="L474" s="1">
        <v>15.89</v>
      </c>
      <c r="M474" s="1">
        <v>28.53</v>
      </c>
      <c r="N474" s="100">
        <v>646</v>
      </c>
      <c r="O474" s="39" t="str">
        <f>+VLOOKUP(C474,'[1]Notas 3º - TL'!$A$1:$B$678,2,"FALSO")</f>
        <v>SI</v>
      </c>
      <c r="Q474" s="39"/>
      <c r="R474" s="80"/>
    </row>
    <row r="475" spans="2:18" ht="13" customHeight="1" x14ac:dyDescent="0.15">
      <c r="C475" s="97" t="s">
        <v>501</v>
      </c>
      <c r="D475" s="1" t="s">
        <v>66</v>
      </c>
      <c r="E475" s="80" t="s">
        <v>61</v>
      </c>
      <c r="F475" s="39" t="s">
        <v>62</v>
      </c>
      <c r="J475" s="80"/>
      <c r="K475" s="39"/>
      <c r="N475" s="100"/>
      <c r="O475" s="39"/>
      <c r="Q475" s="39"/>
      <c r="R475" s="80"/>
    </row>
    <row r="476" spans="2:18" ht="13" customHeight="1" x14ac:dyDescent="0.15">
      <c r="C476" s="97" t="s">
        <v>502</v>
      </c>
      <c r="D476" s="1" t="s">
        <v>79</v>
      </c>
      <c r="E476" s="80" t="s">
        <v>88</v>
      </c>
      <c r="F476" s="39" t="s">
        <v>69</v>
      </c>
      <c r="G476" s="1">
        <v>11.76</v>
      </c>
      <c r="H476" s="1">
        <v>1.2</v>
      </c>
      <c r="I476" s="1">
        <v>12.959999999999999</v>
      </c>
      <c r="J476" s="80">
        <v>757</v>
      </c>
      <c r="K476" s="39" t="s">
        <v>62</v>
      </c>
      <c r="N476" s="100"/>
      <c r="O476" s="39"/>
      <c r="Q476" s="39"/>
      <c r="R476" s="80"/>
    </row>
    <row r="477" spans="2:18" ht="13" customHeight="1" x14ac:dyDescent="0.15">
      <c r="C477" s="97" t="s">
        <v>503</v>
      </c>
      <c r="D477" s="1" t="s">
        <v>66</v>
      </c>
      <c r="E477" s="80" t="s">
        <v>61</v>
      </c>
      <c r="F477" s="39" t="s">
        <v>62</v>
      </c>
      <c r="J477" s="80"/>
      <c r="K477" s="39"/>
      <c r="N477" s="100"/>
      <c r="O477" s="39"/>
      <c r="Q477" s="39"/>
      <c r="R477" s="80"/>
    </row>
    <row r="478" spans="2:18" ht="13" customHeight="1" x14ac:dyDescent="0.15">
      <c r="C478" s="97" t="s">
        <v>504</v>
      </c>
      <c r="D478" s="1" t="s">
        <v>66</v>
      </c>
      <c r="E478" s="80" t="s">
        <v>61</v>
      </c>
      <c r="F478" s="39" t="s">
        <v>62</v>
      </c>
      <c r="J478" s="80"/>
      <c r="K478" s="39"/>
      <c r="N478" s="100"/>
      <c r="O478" s="39"/>
      <c r="Q478" s="39"/>
      <c r="R478" s="80"/>
    </row>
    <row r="479" spans="2:18" ht="13" customHeight="1" x14ac:dyDescent="0.15">
      <c r="C479" s="97" t="s">
        <v>505</v>
      </c>
      <c r="D479" s="1" t="s">
        <v>72</v>
      </c>
      <c r="E479" s="80" t="s">
        <v>88</v>
      </c>
      <c r="F479" s="39" t="s">
        <v>62</v>
      </c>
      <c r="J479" s="80"/>
      <c r="K479" s="39"/>
      <c r="N479" s="100"/>
      <c r="O479" s="39"/>
      <c r="Q479" s="39"/>
      <c r="R479" s="80"/>
    </row>
    <row r="480" spans="2:18" ht="13" customHeight="1" x14ac:dyDescent="0.15">
      <c r="C480" s="97" t="s">
        <v>508</v>
      </c>
      <c r="D480" s="1" t="s">
        <v>72</v>
      </c>
      <c r="E480" s="80" t="s">
        <v>61</v>
      </c>
      <c r="F480" s="39" t="s">
        <v>62</v>
      </c>
      <c r="J480" s="80"/>
      <c r="K480" s="39"/>
      <c r="N480" s="100"/>
      <c r="O480" s="39"/>
      <c r="Q480" s="39"/>
      <c r="R480" s="80"/>
    </row>
    <row r="481" spans="3:18" ht="13" customHeight="1" x14ac:dyDescent="0.15">
      <c r="C481" s="97" t="s">
        <v>506</v>
      </c>
      <c r="D481" s="1" t="s">
        <v>68</v>
      </c>
      <c r="E481" s="80" t="s">
        <v>61</v>
      </c>
      <c r="F481" s="39" t="s">
        <v>69</v>
      </c>
      <c r="G481" s="1">
        <v>13.75</v>
      </c>
      <c r="H481" s="1">
        <v>2.68</v>
      </c>
      <c r="I481" s="1">
        <v>16.43</v>
      </c>
      <c r="J481" s="80">
        <v>66</v>
      </c>
      <c r="K481" s="39" t="s">
        <v>62</v>
      </c>
      <c r="N481" s="100"/>
      <c r="O481" s="39"/>
      <c r="Q481" s="39"/>
      <c r="R481" s="80"/>
    </row>
    <row r="482" spans="3:18" ht="13" customHeight="1" x14ac:dyDescent="0.15">
      <c r="C482" s="97" t="s">
        <v>507</v>
      </c>
      <c r="D482" s="1" t="s">
        <v>72</v>
      </c>
      <c r="E482" s="80" t="s">
        <v>61</v>
      </c>
      <c r="F482" s="39" t="s">
        <v>62</v>
      </c>
      <c r="J482" s="80"/>
      <c r="K482" s="39"/>
      <c r="N482" s="100"/>
      <c r="O482" s="39"/>
      <c r="Q482" s="39"/>
      <c r="R482" s="80"/>
    </row>
    <row r="483" spans="3:18" ht="13" customHeight="1" x14ac:dyDescent="0.15">
      <c r="C483" s="97" t="s">
        <v>509</v>
      </c>
      <c r="D483" s="1" t="s">
        <v>64</v>
      </c>
      <c r="E483" s="80" t="s">
        <v>61</v>
      </c>
      <c r="F483" s="39" t="s">
        <v>62</v>
      </c>
      <c r="J483" s="80"/>
      <c r="K483" s="39"/>
      <c r="N483" s="100"/>
      <c r="O483" s="39"/>
      <c r="Q483" s="39"/>
      <c r="R483" s="80"/>
    </row>
    <row r="484" spans="3:18" x14ac:dyDescent="0.15">
      <c r="C484" s="97" t="s">
        <v>640</v>
      </c>
      <c r="D484" s="1" t="s">
        <v>66</v>
      </c>
      <c r="E484" s="80" t="s">
        <v>61</v>
      </c>
      <c r="F484" s="39" t="s">
        <v>69</v>
      </c>
      <c r="G484" s="98">
        <v>11.06</v>
      </c>
      <c r="H484" s="98">
        <v>0.78</v>
      </c>
      <c r="I484" s="98">
        <v>11.84</v>
      </c>
      <c r="J484" s="99">
        <v>1103</v>
      </c>
      <c r="K484" s="39" t="s">
        <v>69</v>
      </c>
      <c r="L484" s="1">
        <v>18.77</v>
      </c>
      <c r="M484" s="1">
        <v>30.61</v>
      </c>
      <c r="N484" s="100">
        <v>343</v>
      </c>
      <c r="O484" s="39" t="s">
        <v>69</v>
      </c>
      <c r="P484" s="1">
        <v>20.27</v>
      </c>
      <c r="Q484" s="39">
        <f>+P484+M484</f>
        <v>50.879999999999995</v>
      </c>
      <c r="R484" s="99">
        <v>362</v>
      </c>
    </row>
    <row r="485" spans="3:18" ht="13" customHeight="1" x14ac:dyDescent="0.15">
      <c r="C485" s="97" t="s">
        <v>511</v>
      </c>
      <c r="D485" s="1" t="s">
        <v>79</v>
      </c>
      <c r="E485" s="80" t="s">
        <v>61</v>
      </c>
      <c r="F485" s="39" t="s">
        <v>62</v>
      </c>
      <c r="J485" s="80"/>
      <c r="K485" s="39"/>
      <c r="N485" s="100"/>
      <c r="O485" s="39"/>
      <c r="Q485" s="39"/>
      <c r="R485" s="80"/>
    </row>
    <row r="486" spans="3:18" ht="13" customHeight="1" x14ac:dyDescent="0.15">
      <c r="C486" s="97" t="s">
        <v>512</v>
      </c>
      <c r="D486" s="1" t="s">
        <v>68</v>
      </c>
      <c r="E486" s="80" t="s">
        <v>61</v>
      </c>
      <c r="F486" s="39" t="s">
        <v>62</v>
      </c>
      <c r="J486" s="80"/>
      <c r="K486" s="39"/>
      <c r="N486" s="100"/>
      <c r="O486" s="39"/>
      <c r="Q486" s="39"/>
      <c r="R486" s="80"/>
    </row>
    <row r="487" spans="3:18" x14ac:dyDescent="0.15">
      <c r="C487" s="97" t="s">
        <v>644</v>
      </c>
      <c r="D487" s="1" t="s">
        <v>68</v>
      </c>
      <c r="E487" s="80" t="s">
        <v>61</v>
      </c>
      <c r="F487" s="39" t="s">
        <v>69</v>
      </c>
      <c r="G487" s="98">
        <v>12.48</v>
      </c>
      <c r="H487" s="98">
        <v>2.0499999999999998</v>
      </c>
      <c r="I487" s="98">
        <v>14.530000000000001</v>
      </c>
      <c r="J487" s="99">
        <v>305</v>
      </c>
      <c r="K487" s="39" t="s">
        <v>69</v>
      </c>
      <c r="L487" s="1">
        <v>17.38</v>
      </c>
      <c r="M487" s="1">
        <v>31.91</v>
      </c>
      <c r="N487" s="100">
        <v>198</v>
      </c>
      <c r="O487" s="39" t="s">
        <v>69</v>
      </c>
      <c r="P487" s="1">
        <v>22.72</v>
      </c>
      <c r="Q487" s="39">
        <f>+P487+M487</f>
        <v>54.629999999999995</v>
      </c>
      <c r="R487" s="99">
        <v>207</v>
      </c>
    </row>
    <row r="488" spans="3:18" ht="13" customHeight="1" x14ac:dyDescent="0.15">
      <c r="C488" s="97" t="s">
        <v>514</v>
      </c>
      <c r="D488" s="1" t="s">
        <v>85</v>
      </c>
      <c r="E488" s="80" t="s">
        <v>88</v>
      </c>
      <c r="F488" s="39" t="s">
        <v>62</v>
      </c>
      <c r="J488" s="80"/>
      <c r="K488" s="39"/>
      <c r="N488" s="100"/>
      <c r="O488" s="39"/>
      <c r="Q488" s="39"/>
      <c r="R488" s="80"/>
    </row>
    <row r="489" spans="3:18" x14ac:dyDescent="0.15">
      <c r="C489" s="97" t="s">
        <v>651</v>
      </c>
      <c r="D489" s="1" t="s">
        <v>66</v>
      </c>
      <c r="E489" s="80" t="s">
        <v>61</v>
      </c>
      <c r="F489" s="39" t="s">
        <v>69</v>
      </c>
      <c r="G489" s="98">
        <v>10.56</v>
      </c>
      <c r="H489" s="98">
        <v>1.57</v>
      </c>
      <c r="I489" s="98">
        <v>12.13</v>
      </c>
      <c r="J489" s="99">
        <v>1030</v>
      </c>
      <c r="K489" s="39" t="s">
        <v>69</v>
      </c>
      <c r="L489" s="1">
        <v>15.41</v>
      </c>
      <c r="M489" s="1">
        <v>27.54</v>
      </c>
      <c r="N489" s="100">
        <v>738</v>
      </c>
      <c r="O489" s="39" t="s">
        <v>69</v>
      </c>
      <c r="P489" s="1">
        <v>20.96</v>
      </c>
      <c r="Q489" s="39">
        <f>+P489+M489</f>
        <v>48.5</v>
      </c>
      <c r="R489" s="99">
        <v>411</v>
      </c>
    </row>
    <row r="490" spans="3:18" ht="13" customHeight="1" x14ac:dyDescent="0.15">
      <c r="C490" s="97" t="s">
        <v>516</v>
      </c>
      <c r="D490" s="1" t="s">
        <v>79</v>
      </c>
      <c r="E490" s="80" t="s">
        <v>61</v>
      </c>
      <c r="F490" s="39" t="s">
        <v>62</v>
      </c>
      <c r="J490" s="80"/>
      <c r="K490" s="39"/>
      <c r="N490" s="100"/>
      <c r="O490" s="39"/>
      <c r="Q490" s="39"/>
      <c r="R490" s="80"/>
    </row>
    <row r="491" spans="3:18" ht="13" customHeight="1" x14ac:dyDescent="0.15">
      <c r="C491" s="97" t="s">
        <v>517</v>
      </c>
      <c r="D491" s="1" t="s">
        <v>85</v>
      </c>
      <c r="E491" s="80" t="s">
        <v>61</v>
      </c>
      <c r="F491" s="39" t="s">
        <v>62</v>
      </c>
      <c r="J491" s="80"/>
      <c r="K491" s="39"/>
      <c r="N491" s="100"/>
      <c r="O491" s="39"/>
      <c r="Q491" s="39"/>
      <c r="R491" s="80"/>
    </row>
    <row r="492" spans="3:18" ht="13" customHeight="1" x14ac:dyDescent="0.15">
      <c r="C492" s="97" t="s">
        <v>518</v>
      </c>
      <c r="D492" s="1" t="s">
        <v>64</v>
      </c>
      <c r="E492" s="80" t="s">
        <v>61</v>
      </c>
      <c r="F492" s="39" t="s">
        <v>62</v>
      </c>
      <c r="J492" s="80"/>
      <c r="K492" s="39"/>
      <c r="N492" s="100"/>
      <c r="O492" s="39"/>
      <c r="Q492" s="39"/>
      <c r="R492" s="80"/>
    </row>
    <row r="493" spans="3:18" ht="13" customHeight="1" x14ac:dyDescent="0.15">
      <c r="C493" s="97" t="s">
        <v>519</v>
      </c>
      <c r="D493" s="1" t="s">
        <v>66</v>
      </c>
      <c r="E493" s="80" t="s">
        <v>61</v>
      </c>
      <c r="F493" s="39" t="s">
        <v>62</v>
      </c>
      <c r="J493" s="80"/>
      <c r="K493" s="39"/>
      <c r="N493" s="100"/>
      <c r="O493" s="39"/>
      <c r="Q493" s="39"/>
      <c r="R493" s="80"/>
    </row>
    <row r="494" spans="3:18" ht="13" customHeight="1" x14ac:dyDescent="0.15">
      <c r="C494" s="97" t="s">
        <v>520</v>
      </c>
      <c r="D494" s="1" t="s">
        <v>72</v>
      </c>
      <c r="E494" s="80" t="s">
        <v>61</v>
      </c>
      <c r="F494" s="39" t="s">
        <v>62</v>
      </c>
      <c r="J494" s="80"/>
      <c r="K494" s="39"/>
      <c r="N494" s="100"/>
      <c r="O494" s="39"/>
      <c r="Q494" s="39"/>
      <c r="R494" s="80"/>
    </row>
    <row r="495" spans="3:18" ht="13" customHeight="1" x14ac:dyDescent="0.15">
      <c r="C495" s="97" t="s">
        <v>521</v>
      </c>
      <c r="D495" s="1" t="s">
        <v>64</v>
      </c>
      <c r="E495" s="80" t="s">
        <v>61</v>
      </c>
      <c r="F495" s="39" t="s">
        <v>69</v>
      </c>
      <c r="G495" s="1">
        <v>10.17</v>
      </c>
      <c r="H495" s="1">
        <v>1.73</v>
      </c>
      <c r="I495" s="1">
        <v>11.9</v>
      </c>
      <c r="J495" s="80">
        <v>1090</v>
      </c>
      <c r="K495" s="39" t="s">
        <v>62</v>
      </c>
      <c r="N495" s="100"/>
      <c r="O495" s="39"/>
      <c r="Q495" s="39"/>
      <c r="R495" s="80"/>
    </row>
    <row r="496" spans="3:18" ht="13" customHeight="1" x14ac:dyDescent="0.15">
      <c r="C496" s="97" t="s">
        <v>522</v>
      </c>
      <c r="D496" s="1" t="s">
        <v>72</v>
      </c>
      <c r="E496" s="80" t="s">
        <v>61</v>
      </c>
      <c r="F496" s="39" t="s">
        <v>62</v>
      </c>
      <c r="J496" s="80"/>
      <c r="K496" s="39"/>
      <c r="N496" s="100"/>
      <c r="O496" s="39"/>
      <c r="Q496" s="39"/>
      <c r="R496" s="80"/>
    </row>
    <row r="497" spans="3:18" ht="13" customHeight="1" x14ac:dyDescent="0.15">
      <c r="C497" s="97" t="s">
        <v>523</v>
      </c>
      <c r="D497" s="1" t="s">
        <v>82</v>
      </c>
      <c r="E497" s="80" t="s">
        <v>61</v>
      </c>
      <c r="F497" s="39" t="s">
        <v>62</v>
      </c>
      <c r="J497" s="80"/>
      <c r="K497" s="39"/>
      <c r="N497" s="100"/>
      <c r="O497" s="39"/>
      <c r="Q497" s="39"/>
      <c r="R497" s="80"/>
    </row>
    <row r="498" spans="3:18" ht="13" customHeight="1" x14ac:dyDescent="0.15">
      <c r="C498" s="97" t="s">
        <v>524</v>
      </c>
      <c r="D498" s="1" t="s">
        <v>85</v>
      </c>
      <c r="E498" s="80" t="s">
        <v>61</v>
      </c>
      <c r="F498" s="39" t="s">
        <v>62</v>
      </c>
      <c r="J498" s="80"/>
      <c r="K498" s="39"/>
      <c r="N498" s="100"/>
      <c r="O498" s="39"/>
      <c r="Q498" s="39"/>
      <c r="R498" s="80"/>
    </row>
    <row r="499" spans="3:18" ht="13" customHeight="1" x14ac:dyDescent="0.15">
      <c r="C499" s="97" t="s">
        <v>525</v>
      </c>
      <c r="D499" s="1" t="s">
        <v>68</v>
      </c>
      <c r="E499" s="80" t="s">
        <v>61</v>
      </c>
      <c r="F499" s="39" t="s">
        <v>62</v>
      </c>
      <c r="J499" s="80"/>
      <c r="K499" s="39"/>
      <c r="N499" s="100"/>
      <c r="O499" s="39"/>
      <c r="Q499" s="39"/>
      <c r="R499" s="80"/>
    </row>
    <row r="500" spans="3:18" ht="13" customHeight="1" x14ac:dyDescent="0.15">
      <c r="C500" s="97" t="s">
        <v>526</v>
      </c>
      <c r="D500" s="1" t="s">
        <v>326</v>
      </c>
      <c r="E500" s="80" t="s">
        <v>61</v>
      </c>
      <c r="F500" s="39" t="s">
        <v>62</v>
      </c>
      <c r="J500" s="80"/>
      <c r="K500" s="39"/>
      <c r="N500" s="100"/>
      <c r="O500" s="39"/>
      <c r="Q500" s="39"/>
      <c r="R500" s="80"/>
    </row>
    <row r="501" spans="3:18" ht="13" customHeight="1" x14ac:dyDescent="0.15">
      <c r="C501" s="97" t="s">
        <v>527</v>
      </c>
      <c r="D501" s="1" t="s">
        <v>72</v>
      </c>
      <c r="E501" s="80" t="s">
        <v>61</v>
      </c>
      <c r="F501" s="39" t="s">
        <v>62</v>
      </c>
      <c r="J501" s="80"/>
      <c r="K501" s="39"/>
      <c r="N501" s="100"/>
      <c r="O501" s="39"/>
      <c r="Q501" s="39"/>
      <c r="R501" s="80"/>
    </row>
    <row r="502" spans="3:18" ht="13" customHeight="1" x14ac:dyDescent="0.15">
      <c r="C502" s="97" t="s">
        <v>528</v>
      </c>
      <c r="D502" s="1" t="s">
        <v>72</v>
      </c>
      <c r="E502" s="80" t="s">
        <v>61</v>
      </c>
      <c r="F502" s="39" t="s">
        <v>62</v>
      </c>
      <c r="J502" s="80"/>
      <c r="K502" s="39"/>
      <c r="N502" s="100"/>
      <c r="O502" s="39"/>
      <c r="Q502" s="39"/>
      <c r="R502" s="80"/>
    </row>
    <row r="503" spans="3:18" ht="13" customHeight="1" x14ac:dyDescent="0.15">
      <c r="C503" s="97" t="s">
        <v>529</v>
      </c>
      <c r="D503" s="1" t="s">
        <v>60</v>
      </c>
      <c r="E503" s="80" t="s">
        <v>61</v>
      </c>
      <c r="F503" s="39" t="s">
        <v>69</v>
      </c>
      <c r="G503" s="1">
        <v>11.37</v>
      </c>
      <c r="H503" s="1">
        <v>1.26</v>
      </c>
      <c r="I503" s="1">
        <v>12.629999999999999</v>
      </c>
      <c r="J503" s="80">
        <v>880</v>
      </c>
      <c r="K503" s="39" t="s">
        <v>62</v>
      </c>
      <c r="N503" s="100"/>
      <c r="O503" s="39"/>
      <c r="Q503" s="39"/>
      <c r="R503" s="80"/>
    </row>
    <row r="504" spans="3:18" ht="13" customHeight="1" x14ac:dyDescent="0.15">
      <c r="C504" s="97" t="s">
        <v>530</v>
      </c>
      <c r="D504" s="1" t="s">
        <v>60</v>
      </c>
      <c r="E504" s="80" t="s">
        <v>61</v>
      </c>
      <c r="F504" s="39" t="s">
        <v>62</v>
      </c>
      <c r="J504" s="80"/>
      <c r="K504" s="39"/>
      <c r="N504" s="100"/>
      <c r="O504" s="39"/>
      <c r="Q504" s="39"/>
      <c r="R504" s="80"/>
    </row>
    <row r="505" spans="3:18" x14ac:dyDescent="0.15">
      <c r="C505" s="97" t="s">
        <v>674</v>
      </c>
      <c r="D505" s="1" t="s">
        <v>79</v>
      </c>
      <c r="E505" s="80" t="s">
        <v>61</v>
      </c>
      <c r="F505" s="39" t="s">
        <v>69</v>
      </c>
      <c r="G505" s="98">
        <v>11.98</v>
      </c>
      <c r="H505" s="98">
        <v>0.63</v>
      </c>
      <c r="I505" s="98">
        <v>12.610000000000001</v>
      </c>
      <c r="J505" s="99">
        <v>884</v>
      </c>
      <c r="K505" s="39" t="s">
        <v>69</v>
      </c>
      <c r="L505" s="1">
        <v>16.22</v>
      </c>
      <c r="M505" s="1">
        <v>28.83</v>
      </c>
      <c r="N505" s="100">
        <v>607</v>
      </c>
      <c r="O505" s="39" t="s">
        <v>69</v>
      </c>
      <c r="P505" s="1">
        <v>23.26</v>
      </c>
      <c r="Q505" s="39">
        <f>+P505+M505</f>
        <v>52.09</v>
      </c>
      <c r="R505" s="99">
        <v>306</v>
      </c>
    </row>
    <row r="506" spans="3:18" x14ac:dyDescent="0.15">
      <c r="C506" s="97" t="s">
        <v>677</v>
      </c>
      <c r="D506" s="1" t="s">
        <v>60</v>
      </c>
      <c r="E506" s="80" t="s">
        <v>61</v>
      </c>
      <c r="F506" s="39" t="s">
        <v>69</v>
      </c>
      <c r="G506" s="98">
        <v>11.56</v>
      </c>
      <c r="H506" s="98">
        <v>1.1000000000000001</v>
      </c>
      <c r="I506" s="98">
        <v>12.66</v>
      </c>
      <c r="J506" s="99">
        <v>869</v>
      </c>
      <c r="K506" s="39" t="s">
        <v>69</v>
      </c>
      <c r="L506" s="1">
        <v>16.96</v>
      </c>
      <c r="M506" s="1">
        <v>29.62</v>
      </c>
      <c r="N506" s="100">
        <v>509</v>
      </c>
      <c r="O506" s="39" t="s">
        <v>69</v>
      </c>
      <c r="P506" s="1">
        <v>21.75</v>
      </c>
      <c r="Q506" s="39">
        <f>+P506+M506</f>
        <v>51.370000000000005</v>
      </c>
      <c r="R506" s="99">
        <v>342</v>
      </c>
    </row>
    <row r="507" spans="3:18" x14ac:dyDescent="0.15">
      <c r="C507" s="97" t="s">
        <v>681</v>
      </c>
      <c r="D507" s="1" t="s">
        <v>79</v>
      </c>
      <c r="E507" s="80" t="s">
        <v>88</v>
      </c>
      <c r="F507" s="39" t="s">
        <v>69</v>
      </c>
      <c r="G507" s="98">
        <v>14.17</v>
      </c>
      <c r="H507" s="98">
        <v>2.84</v>
      </c>
      <c r="I507" s="98">
        <v>17.009999999999998</v>
      </c>
      <c r="J507" s="99">
        <v>28</v>
      </c>
      <c r="K507" s="39" t="s">
        <v>69</v>
      </c>
      <c r="L507" s="1">
        <v>17.27</v>
      </c>
      <c r="M507" s="98">
        <v>34.28</v>
      </c>
      <c r="N507" s="100">
        <v>60</v>
      </c>
      <c r="O507" s="39" t="s">
        <v>69</v>
      </c>
      <c r="P507" s="1">
        <v>23.85</v>
      </c>
      <c r="Q507" s="39">
        <f>+P507+M507</f>
        <v>58.13</v>
      </c>
      <c r="R507" s="99">
        <v>79</v>
      </c>
    </row>
    <row r="508" spans="3:18" ht="13" customHeight="1" x14ac:dyDescent="0.15">
      <c r="C508" s="97" t="s">
        <v>534</v>
      </c>
      <c r="D508" s="1" t="s">
        <v>64</v>
      </c>
      <c r="E508" s="80" t="s">
        <v>61</v>
      </c>
      <c r="F508" s="39" t="s">
        <v>62</v>
      </c>
      <c r="J508" s="80"/>
      <c r="K508" s="39"/>
      <c r="N508" s="100"/>
      <c r="O508" s="39"/>
      <c r="Q508" s="39"/>
      <c r="R508" s="80"/>
    </row>
    <row r="509" spans="3:18" ht="13" customHeight="1" x14ac:dyDescent="0.15">
      <c r="C509" s="97" t="s">
        <v>535</v>
      </c>
      <c r="D509" s="1" t="s">
        <v>85</v>
      </c>
      <c r="E509" s="80" t="s">
        <v>61</v>
      </c>
      <c r="F509" s="39" t="s">
        <v>62</v>
      </c>
      <c r="J509" s="80"/>
      <c r="K509" s="39"/>
      <c r="N509" s="100"/>
      <c r="O509" s="39"/>
      <c r="Q509" s="39"/>
      <c r="R509" s="80"/>
    </row>
    <row r="510" spans="3:18" ht="13" customHeight="1" x14ac:dyDescent="0.15">
      <c r="C510" s="97" t="s">
        <v>536</v>
      </c>
      <c r="D510" s="1" t="s">
        <v>85</v>
      </c>
      <c r="E510" s="80" t="s">
        <v>61</v>
      </c>
      <c r="F510" s="39" t="s">
        <v>62</v>
      </c>
      <c r="J510" s="80"/>
      <c r="K510" s="39"/>
      <c r="N510" s="100"/>
      <c r="O510" s="39"/>
      <c r="Q510" s="39"/>
      <c r="R510" s="80"/>
    </row>
    <row r="511" spans="3:18" ht="13" customHeight="1" x14ac:dyDescent="0.15">
      <c r="C511" s="97" t="s">
        <v>537</v>
      </c>
      <c r="D511" s="1" t="s">
        <v>60</v>
      </c>
      <c r="E511" s="80" t="s">
        <v>61</v>
      </c>
      <c r="F511" s="39" t="s">
        <v>62</v>
      </c>
      <c r="J511" s="80"/>
      <c r="K511" s="39"/>
      <c r="N511" s="100"/>
      <c r="O511" s="39"/>
      <c r="Q511" s="39"/>
      <c r="R511" s="80"/>
    </row>
    <row r="512" spans="3:18" ht="13" customHeight="1" x14ac:dyDescent="0.15">
      <c r="C512" s="97" t="s">
        <v>538</v>
      </c>
      <c r="D512" s="1" t="s">
        <v>64</v>
      </c>
      <c r="E512" s="80" t="s">
        <v>88</v>
      </c>
      <c r="F512" s="39" t="s">
        <v>62</v>
      </c>
      <c r="J512" s="80"/>
      <c r="K512" s="39"/>
      <c r="N512" s="100"/>
      <c r="O512" s="39"/>
      <c r="Q512" s="39"/>
      <c r="R512" s="80"/>
    </row>
    <row r="513" spans="3:18" ht="13" customHeight="1" x14ac:dyDescent="0.15">
      <c r="C513" s="97" t="s">
        <v>539</v>
      </c>
      <c r="D513" s="1" t="s">
        <v>79</v>
      </c>
      <c r="E513" s="80" t="s">
        <v>88</v>
      </c>
      <c r="F513" s="39" t="s">
        <v>69</v>
      </c>
      <c r="G513" s="1">
        <v>12.88</v>
      </c>
      <c r="H513" s="1">
        <v>3</v>
      </c>
      <c r="I513" s="1">
        <v>15.88</v>
      </c>
      <c r="J513" s="80">
        <v>109</v>
      </c>
      <c r="K513" s="39" t="s">
        <v>62</v>
      </c>
      <c r="N513" s="100"/>
      <c r="O513" s="39"/>
      <c r="Q513" s="39"/>
      <c r="R513" s="80"/>
    </row>
    <row r="514" spans="3:18" ht="13" customHeight="1" x14ac:dyDescent="0.15">
      <c r="C514" s="97" t="s">
        <v>540</v>
      </c>
      <c r="D514" s="1" t="s">
        <v>68</v>
      </c>
      <c r="E514" s="80" t="s">
        <v>61</v>
      </c>
      <c r="F514" s="39" t="s">
        <v>62</v>
      </c>
      <c r="J514" s="80"/>
      <c r="K514" s="39"/>
      <c r="N514" s="100"/>
      <c r="O514" s="39"/>
      <c r="Q514" s="39"/>
      <c r="R514" s="80"/>
    </row>
    <row r="515" spans="3:18" ht="13" customHeight="1" x14ac:dyDescent="0.15">
      <c r="C515" s="97" t="s">
        <v>541</v>
      </c>
      <c r="D515" s="1" t="s">
        <v>72</v>
      </c>
      <c r="E515" s="80" t="s">
        <v>61</v>
      </c>
      <c r="F515" s="39" t="s">
        <v>62</v>
      </c>
      <c r="J515" s="80"/>
      <c r="K515" s="39"/>
      <c r="N515" s="100"/>
      <c r="O515" s="39"/>
      <c r="Q515" s="39"/>
      <c r="R515" s="80"/>
    </row>
    <row r="516" spans="3:18" x14ac:dyDescent="0.15">
      <c r="C516" s="97" t="s">
        <v>682</v>
      </c>
      <c r="D516" s="1" t="s">
        <v>68</v>
      </c>
      <c r="E516" s="80" t="s">
        <v>61</v>
      </c>
      <c r="F516" s="39" t="s">
        <v>69</v>
      </c>
      <c r="G516" s="98">
        <v>10.73</v>
      </c>
      <c r="H516" s="98">
        <v>1.42</v>
      </c>
      <c r="I516" s="98">
        <v>12.15</v>
      </c>
      <c r="J516" s="99">
        <v>1025</v>
      </c>
      <c r="K516" s="39" t="s">
        <v>69</v>
      </c>
      <c r="L516" s="1">
        <v>16.899999999999999</v>
      </c>
      <c r="M516" s="1">
        <v>29.049999999999997</v>
      </c>
      <c r="N516" s="100">
        <v>583</v>
      </c>
      <c r="O516" s="39" t="s">
        <v>69</v>
      </c>
      <c r="P516" s="1">
        <v>22.58</v>
      </c>
      <c r="Q516" s="39">
        <f>+P516+M516</f>
        <v>51.629999999999995</v>
      </c>
      <c r="R516" s="99">
        <v>330</v>
      </c>
    </row>
    <row r="517" spans="3:18" x14ac:dyDescent="0.15">
      <c r="C517" s="97" t="s">
        <v>684</v>
      </c>
      <c r="D517" s="1" t="s">
        <v>68</v>
      </c>
      <c r="E517" s="80" t="s">
        <v>61</v>
      </c>
      <c r="F517" s="39" t="s">
        <v>69</v>
      </c>
      <c r="G517" s="98">
        <v>15.03</v>
      </c>
      <c r="H517" s="98">
        <v>1.57</v>
      </c>
      <c r="I517" s="98">
        <v>16.599999999999998</v>
      </c>
      <c r="J517" s="99">
        <v>48</v>
      </c>
      <c r="K517" s="39" t="s">
        <v>69</v>
      </c>
      <c r="L517" s="1">
        <v>15.94</v>
      </c>
      <c r="M517" s="1">
        <v>32.54</v>
      </c>
      <c r="N517" s="100">
        <v>147</v>
      </c>
      <c r="O517" s="39" t="s">
        <v>69</v>
      </c>
      <c r="P517" s="1">
        <v>23.67</v>
      </c>
      <c r="Q517" s="39">
        <f>+P517+M517</f>
        <v>56.21</v>
      </c>
      <c r="R517" s="99">
        <v>129</v>
      </c>
    </row>
    <row r="518" spans="3:18" x14ac:dyDescent="0.15">
      <c r="C518" s="97" t="s">
        <v>544</v>
      </c>
      <c r="D518" s="1" t="s">
        <v>72</v>
      </c>
      <c r="E518" s="80" t="s">
        <v>61</v>
      </c>
      <c r="F518" s="39" t="s">
        <v>69</v>
      </c>
      <c r="G518" s="98">
        <v>12.8</v>
      </c>
      <c r="H518" s="98">
        <v>0.63</v>
      </c>
      <c r="I518" s="98">
        <v>13.430000000000001</v>
      </c>
      <c r="J518" s="99">
        <v>594</v>
      </c>
      <c r="K518" s="39" t="s">
        <v>69</v>
      </c>
      <c r="L518" s="1">
        <v>17.39</v>
      </c>
      <c r="M518" s="1">
        <v>30.82</v>
      </c>
      <c r="N518" s="100">
        <v>320</v>
      </c>
      <c r="O518" s="39" t="str">
        <f>+VLOOKUP(C518,'[1]Notas 3º - TL'!$A$1:$B$678,2,"FALSO")</f>
        <v>SI</v>
      </c>
      <c r="Q518" s="39"/>
      <c r="R518" s="80"/>
    </row>
    <row r="519" spans="3:18" ht="13" customHeight="1" x14ac:dyDescent="0.15">
      <c r="C519" s="97" t="s">
        <v>545</v>
      </c>
      <c r="D519" s="1" t="s">
        <v>72</v>
      </c>
      <c r="E519" s="80" t="s">
        <v>61</v>
      </c>
      <c r="F519" s="39" t="s">
        <v>62</v>
      </c>
      <c r="J519" s="80"/>
      <c r="K519" s="39"/>
      <c r="N519" s="100"/>
      <c r="O519" s="39"/>
      <c r="Q519" s="39"/>
      <c r="R519" s="80"/>
    </row>
    <row r="520" spans="3:18" ht="13" customHeight="1" x14ac:dyDescent="0.15">
      <c r="C520" s="97" t="s">
        <v>546</v>
      </c>
      <c r="D520" s="1" t="s">
        <v>64</v>
      </c>
      <c r="E520" s="80" t="s">
        <v>61</v>
      </c>
      <c r="F520" s="39" t="s">
        <v>69</v>
      </c>
      <c r="G520" s="98">
        <v>11.68</v>
      </c>
      <c r="H520" s="98">
        <v>0.94</v>
      </c>
      <c r="I520" s="98">
        <v>12.62</v>
      </c>
      <c r="J520" s="99">
        <v>883</v>
      </c>
      <c r="K520" s="39" t="s">
        <v>69</v>
      </c>
      <c r="L520" s="1">
        <v>16.52</v>
      </c>
      <c r="M520" s="1">
        <v>29.14</v>
      </c>
      <c r="N520" s="100">
        <v>572</v>
      </c>
      <c r="O520" s="39" t="s">
        <v>62</v>
      </c>
      <c r="Q520" s="39"/>
      <c r="R520" s="80"/>
    </row>
    <row r="521" spans="3:18" x14ac:dyDescent="0.15">
      <c r="C521" s="97" t="s">
        <v>690</v>
      </c>
      <c r="D521" s="1" t="s">
        <v>79</v>
      </c>
      <c r="E521" s="80" t="s">
        <v>61</v>
      </c>
      <c r="F521" s="39" t="s">
        <v>69</v>
      </c>
      <c r="G521" s="98">
        <v>12.03</v>
      </c>
      <c r="H521" s="98">
        <v>0.15</v>
      </c>
      <c r="I521" s="98">
        <v>12.18</v>
      </c>
      <c r="J521" s="99">
        <v>1017</v>
      </c>
      <c r="K521" s="39" t="s">
        <v>69</v>
      </c>
      <c r="L521" s="1">
        <v>16.04</v>
      </c>
      <c r="M521" s="1">
        <v>28.22</v>
      </c>
      <c r="N521" s="100">
        <v>677</v>
      </c>
      <c r="O521" s="39" t="s">
        <v>69</v>
      </c>
      <c r="P521" s="1">
        <v>22.24</v>
      </c>
      <c r="Q521" s="39">
        <f>+P521+M521</f>
        <v>50.459999999999994</v>
      </c>
      <c r="R521" s="99">
        <v>373</v>
      </c>
    </row>
    <row r="522" spans="3:18" ht="13" customHeight="1" x14ac:dyDescent="0.15">
      <c r="C522" s="97" t="s">
        <v>548</v>
      </c>
      <c r="D522" s="1" t="s">
        <v>72</v>
      </c>
      <c r="E522" s="80" t="s">
        <v>61</v>
      </c>
      <c r="F522" s="39" t="s">
        <v>62</v>
      </c>
      <c r="J522" s="80"/>
      <c r="K522" s="39"/>
      <c r="N522" s="100"/>
      <c r="O522" s="39"/>
      <c r="Q522" s="39"/>
      <c r="R522" s="80"/>
    </row>
    <row r="523" spans="3:18" ht="13" customHeight="1" x14ac:dyDescent="0.15">
      <c r="C523" s="97" t="s">
        <v>549</v>
      </c>
      <c r="D523" s="1" t="s">
        <v>66</v>
      </c>
      <c r="E523" s="80" t="s">
        <v>61</v>
      </c>
      <c r="F523" s="39" t="s">
        <v>62</v>
      </c>
      <c r="J523" s="80"/>
      <c r="K523" s="39"/>
      <c r="N523" s="100"/>
      <c r="O523" s="39"/>
      <c r="Q523" s="39"/>
      <c r="R523" s="80"/>
    </row>
    <row r="524" spans="3:18" ht="13" customHeight="1" x14ac:dyDescent="0.15">
      <c r="C524" s="97" t="s">
        <v>550</v>
      </c>
      <c r="D524" s="1" t="s">
        <v>66</v>
      </c>
      <c r="E524" s="80" t="s">
        <v>88</v>
      </c>
      <c r="F524" s="39" t="s">
        <v>69</v>
      </c>
      <c r="G524" s="1">
        <v>11.25</v>
      </c>
      <c r="H524" s="1">
        <v>2.69</v>
      </c>
      <c r="I524" s="1">
        <v>13.94</v>
      </c>
      <c r="J524" s="80">
        <v>448</v>
      </c>
      <c r="K524" s="39" t="s">
        <v>62</v>
      </c>
      <c r="N524" s="100"/>
      <c r="O524" s="39"/>
      <c r="Q524" s="39"/>
      <c r="R524" s="80"/>
    </row>
    <row r="525" spans="3:18" ht="13" customHeight="1" x14ac:dyDescent="0.15">
      <c r="C525" s="97" t="s">
        <v>551</v>
      </c>
      <c r="D525" s="1" t="s">
        <v>72</v>
      </c>
      <c r="E525" s="80" t="s">
        <v>61</v>
      </c>
      <c r="F525" s="39" t="s">
        <v>69</v>
      </c>
      <c r="G525" s="1">
        <v>10.02</v>
      </c>
      <c r="H525" s="1">
        <v>1.57</v>
      </c>
      <c r="I525" s="1">
        <v>11.59</v>
      </c>
      <c r="J525" s="80">
        <v>1178</v>
      </c>
      <c r="K525" s="39" t="s">
        <v>62</v>
      </c>
      <c r="N525" s="100"/>
      <c r="O525" s="39"/>
      <c r="Q525" s="39"/>
      <c r="R525" s="80"/>
    </row>
    <row r="526" spans="3:18" ht="13" customHeight="1" x14ac:dyDescent="0.15">
      <c r="C526" s="97" t="s">
        <v>552</v>
      </c>
      <c r="D526" s="1" t="s">
        <v>326</v>
      </c>
      <c r="E526" s="80" t="s">
        <v>61</v>
      </c>
      <c r="F526" s="39" t="s">
        <v>62</v>
      </c>
      <c r="J526" s="80"/>
      <c r="K526" s="39"/>
      <c r="N526" s="100"/>
      <c r="O526" s="39"/>
      <c r="Q526" s="39"/>
      <c r="R526" s="80"/>
    </row>
    <row r="527" spans="3:18" x14ac:dyDescent="0.15">
      <c r="C527" s="97" t="s">
        <v>693</v>
      </c>
      <c r="D527" s="1" t="s">
        <v>68</v>
      </c>
      <c r="E527" s="80" t="s">
        <v>61</v>
      </c>
      <c r="F527" s="39" t="s">
        <v>69</v>
      </c>
      <c r="G527" s="98">
        <v>13.61</v>
      </c>
      <c r="H527" s="98">
        <v>0.78</v>
      </c>
      <c r="I527" s="98">
        <v>14.389999999999999</v>
      </c>
      <c r="J527" s="99">
        <v>340</v>
      </c>
      <c r="K527" s="39" t="s">
        <v>69</v>
      </c>
      <c r="L527" s="1">
        <v>17.03</v>
      </c>
      <c r="M527" s="1">
        <v>31.42</v>
      </c>
      <c r="N527" s="100">
        <v>247</v>
      </c>
      <c r="O527" s="39" t="s">
        <v>69</v>
      </c>
      <c r="P527" s="1">
        <v>25.47</v>
      </c>
      <c r="Q527" s="39">
        <f>+P527+M527</f>
        <v>56.89</v>
      </c>
      <c r="R527" s="99">
        <v>108</v>
      </c>
    </row>
    <row r="528" spans="3:18" ht="13" customHeight="1" x14ac:dyDescent="0.15">
      <c r="C528" s="97" t="s">
        <v>554</v>
      </c>
      <c r="D528" s="1" t="s">
        <v>68</v>
      </c>
      <c r="E528" s="80" t="s">
        <v>61</v>
      </c>
      <c r="F528" s="39" t="s">
        <v>62</v>
      </c>
      <c r="J528" s="80"/>
      <c r="K528" s="39"/>
      <c r="N528" s="100"/>
      <c r="O528" s="39"/>
      <c r="Q528" s="39"/>
      <c r="R528" s="80"/>
    </row>
    <row r="529" spans="3:18" ht="13" customHeight="1" x14ac:dyDescent="0.15">
      <c r="C529" s="97" t="s">
        <v>555</v>
      </c>
      <c r="D529" s="1" t="s">
        <v>85</v>
      </c>
      <c r="E529" s="80" t="s">
        <v>61</v>
      </c>
      <c r="F529" s="39" t="s">
        <v>62</v>
      </c>
      <c r="J529" s="80"/>
      <c r="K529" s="39"/>
      <c r="N529" s="100"/>
      <c r="O529" s="39"/>
      <c r="Q529" s="39"/>
      <c r="R529" s="80"/>
    </row>
    <row r="530" spans="3:18" ht="13" customHeight="1" x14ac:dyDescent="0.15">
      <c r="C530" s="97" t="s">
        <v>556</v>
      </c>
      <c r="D530" s="1" t="s">
        <v>326</v>
      </c>
      <c r="E530" s="80" t="s">
        <v>61</v>
      </c>
      <c r="F530" s="39" t="s">
        <v>62</v>
      </c>
      <c r="J530" s="80"/>
      <c r="K530" s="39"/>
      <c r="N530" s="100"/>
      <c r="O530" s="39"/>
      <c r="Q530" s="39"/>
      <c r="R530" s="80"/>
    </row>
    <row r="531" spans="3:18" x14ac:dyDescent="0.15">
      <c r="C531" s="97" t="s">
        <v>701</v>
      </c>
      <c r="D531" s="1" t="s">
        <v>66</v>
      </c>
      <c r="E531" s="80" t="s">
        <v>61</v>
      </c>
      <c r="F531" s="39" t="s">
        <v>69</v>
      </c>
      <c r="G531" s="98">
        <v>12.76</v>
      </c>
      <c r="H531" s="98">
        <v>2.84</v>
      </c>
      <c r="I531" s="98">
        <v>15.6</v>
      </c>
      <c r="J531" s="99">
        <v>144</v>
      </c>
      <c r="K531" s="39" t="s">
        <v>69</v>
      </c>
      <c r="L531" s="1">
        <v>16.73</v>
      </c>
      <c r="M531" s="1">
        <v>32.33</v>
      </c>
      <c r="N531" s="100">
        <v>164</v>
      </c>
      <c r="O531" s="39" t="s">
        <v>69</v>
      </c>
      <c r="P531" s="1">
        <v>24.91</v>
      </c>
      <c r="Q531" s="39">
        <f>+P531+M531</f>
        <v>57.239999999999995</v>
      </c>
      <c r="R531" s="99">
        <v>99</v>
      </c>
    </row>
    <row r="532" spans="3:18" x14ac:dyDescent="0.15">
      <c r="C532" s="97" t="s">
        <v>558</v>
      </c>
      <c r="D532" s="1" t="s">
        <v>79</v>
      </c>
      <c r="E532" s="80" t="s">
        <v>61</v>
      </c>
      <c r="F532" s="39" t="s">
        <v>69</v>
      </c>
      <c r="G532" s="98">
        <v>14.28</v>
      </c>
      <c r="H532" s="98">
        <v>0.94</v>
      </c>
      <c r="I532" s="98">
        <v>15.219999999999999</v>
      </c>
      <c r="J532" s="99">
        <v>188</v>
      </c>
      <c r="K532" s="39" t="s">
        <v>69</v>
      </c>
      <c r="L532" s="1">
        <v>16.22</v>
      </c>
      <c r="M532" s="1">
        <v>31.439999999999998</v>
      </c>
      <c r="N532" s="100">
        <v>244</v>
      </c>
      <c r="O532" s="39" t="str">
        <f>+VLOOKUP(C532,'[1]Notas 3º - TL'!$A$1:$B$678,2,"FALSO")</f>
        <v>SI</v>
      </c>
      <c r="Q532" s="39"/>
      <c r="R532" s="80"/>
    </row>
    <row r="533" spans="3:18" ht="13" customHeight="1" x14ac:dyDescent="0.15">
      <c r="C533" s="97" t="s">
        <v>559</v>
      </c>
      <c r="D533" s="1" t="s">
        <v>64</v>
      </c>
      <c r="E533" s="80" t="s">
        <v>61</v>
      </c>
      <c r="F533" s="39" t="s">
        <v>62</v>
      </c>
      <c r="J533" s="80"/>
      <c r="K533" s="39"/>
      <c r="N533" s="100"/>
      <c r="O533" s="39"/>
      <c r="Q533" s="39"/>
      <c r="R533" s="80"/>
    </row>
    <row r="534" spans="3:18" ht="13" customHeight="1" x14ac:dyDescent="0.15">
      <c r="C534" s="97" t="s">
        <v>560</v>
      </c>
      <c r="D534" s="1" t="s">
        <v>66</v>
      </c>
      <c r="E534" s="80" t="s">
        <v>61</v>
      </c>
      <c r="F534" s="39" t="s">
        <v>62</v>
      </c>
      <c r="J534" s="80"/>
      <c r="K534" s="39"/>
      <c r="N534" s="100"/>
      <c r="O534" s="39"/>
      <c r="Q534" s="39"/>
      <c r="R534" s="80"/>
    </row>
    <row r="535" spans="3:18" ht="13" customHeight="1" x14ac:dyDescent="0.15">
      <c r="C535" s="97" t="s">
        <v>561</v>
      </c>
      <c r="D535" s="1" t="s">
        <v>66</v>
      </c>
      <c r="E535" s="80" t="s">
        <v>61</v>
      </c>
      <c r="F535" s="39" t="s">
        <v>62</v>
      </c>
      <c r="J535" s="80"/>
      <c r="K535" s="39"/>
      <c r="N535" s="100"/>
      <c r="O535" s="39"/>
      <c r="Q535" s="39"/>
      <c r="R535" s="80"/>
    </row>
    <row r="536" spans="3:18" ht="13" customHeight="1" x14ac:dyDescent="0.15">
      <c r="C536" s="97" t="s">
        <v>562</v>
      </c>
      <c r="D536" s="1" t="s">
        <v>85</v>
      </c>
      <c r="E536" s="80" t="s">
        <v>61</v>
      </c>
      <c r="F536" s="39" t="s">
        <v>62</v>
      </c>
      <c r="J536" s="80"/>
      <c r="K536" s="39"/>
      <c r="N536" s="100"/>
      <c r="O536" s="39"/>
      <c r="Q536" s="39"/>
      <c r="R536" s="80"/>
    </row>
    <row r="537" spans="3:18" ht="13" customHeight="1" x14ac:dyDescent="0.15">
      <c r="C537" s="97" t="s">
        <v>563</v>
      </c>
      <c r="D537" s="1" t="s">
        <v>68</v>
      </c>
      <c r="E537" s="80" t="s">
        <v>61</v>
      </c>
      <c r="F537" s="39" t="s">
        <v>62</v>
      </c>
      <c r="J537" s="80"/>
      <c r="K537" s="39"/>
      <c r="N537" s="100"/>
      <c r="O537" s="39"/>
      <c r="Q537" s="39"/>
      <c r="R537" s="80"/>
    </row>
    <row r="538" spans="3:18" ht="13" customHeight="1" x14ac:dyDescent="0.15">
      <c r="C538" s="97" t="s">
        <v>564</v>
      </c>
      <c r="D538" s="1" t="s">
        <v>82</v>
      </c>
      <c r="E538" s="80" t="s">
        <v>61</v>
      </c>
      <c r="F538" s="39" t="s">
        <v>62</v>
      </c>
      <c r="J538" s="80"/>
      <c r="K538" s="39"/>
      <c r="N538" s="100"/>
      <c r="O538" s="39"/>
      <c r="Q538" s="39"/>
      <c r="R538" s="80"/>
    </row>
    <row r="539" spans="3:18" x14ac:dyDescent="0.15">
      <c r="C539" s="97" t="s">
        <v>702</v>
      </c>
      <c r="D539" s="1" t="s">
        <v>85</v>
      </c>
      <c r="E539" s="80" t="s">
        <v>61</v>
      </c>
      <c r="F539" s="39" t="s">
        <v>69</v>
      </c>
      <c r="G539" s="98">
        <v>12.48</v>
      </c>
      <c r="H539" s="98">
        <v>0.31</v>
      </c>
      <c r="I539" s="98">
        <v>12.790000000000001</v>
      </c>
      <c r="J539" s="99">
        <v>815</v>
      </c>
      <c r="K539" s="39" t="s">
        <v>69</v>
      </c>
      <c r="L539" s="1">
        <v>15.14</v>
      </c>
      <c r="M539" s="1">
        <v>27.93</v>
      </c>
      <c r="N539" s="100">
        <v>704</v>
      </c>
      <c r="O539" s="39" t="s">
        <v>69</v>
      </c>
      <c r="P539" s="1">
        <v>20.09</v>
      </c>
      <c r="Q539" s="39">
        <f>+P539+M539</f>
        <v>48.019999999999996</v>
      </c>
      <c r="R539" s="99">
        <v>415</v>
      </c>
    </row>
    <row r="540" spans="3:18" ht="13" customHeight="1" x14ac:dyDescent="0.15">
      <c r="C540" s="97" t="s">
        <v>566</v>
      </c>
      <c r="D540" s="1" t="s">
        <v>68</v>
      </c>
      <c r="E540" s="80" t="s">
        <v>61</v>
      </c>
      <c r="F540" s="39" t="s">
        <v>69</v>
      </c>
      <c r="G540" s="1">
        <v>11.26</v>
      </c>
      <c r="H540" s="1">
        <v>0</v>
      </c>
      <c r="I540" s="1">
        <v>11.26</v>
      </c>
      <c r="J540" s="80">
        <v>1251</v>
      </c>
      <c r="K540" s="39" t="s">
        <v>62</v>
      </c>
      <c r="N540" s="100"/>
      <c r="O540" s="39"/>
      <c r="Q540" s="39"/>
      <c r="R540" s="80"/>
    </row>
    <row r="541" spans="3:18" ht="13" customHeight="1" x14ac:dyDescent="0.15">
      <c r="C541" s="97" t="s">
        <v>567</v>
      </c>
      <c r="D541" s="1" t="s">
        <v>64</v>
      </c>
      <c r="E541" s="80" t="s">
        <v>61</v>
      </c>
      <c r="F541" s="39" t="s">
        <v>69</v>
      </c>
      <c r="G541" s="98">
        <v>12.95</v>
      </c>
      <c r="H541" s="98">
        <v>2.21</v>
      </c>
      <c r="I541" s="98">
        <v>15.16</v>
      </c>
      <c r="J541" s="99">
        <v>197</v>
      </c>
      <c r="K541" s="39" t="s">
        <v>69</v>
      </c>
      <c r="L541" s="1">
        <v>15.14</v>
      </c>
      <c r="M541" s="1">
        <v>30.3</v>
      </c>
      <c r="N541" s="100">
        <v>383</v>
      </c>
      <c r="O541" s="39" t="s">
        <v>62</v>
      </c>
      <c r="Q541" s="39"/>
      <c r="R541" s="80"/>
    </row>
    <row r="542" spans="3:18" x14ac:dyDescent="0.15">
      <c r="C542" s="97" t="s">
        <v>568</v>
      </c>
      <c r="D542" s="1" t="s">
        <v>60</v>
      </c>
      <c r="E542" s="80" t="s">
        <v>88</v>
      </c>
      <c r="F542" s="39" t="s">
        <v>69</v>
      </c>
      <c r="G542" s="98">
        <v>11.7</v>
      </c>
      <c r="H542" s="98">
        <v>1.5</v>
      </c>
      <c r="I542" s="98">
        <v>13.2</v>
      </c>
      <c r="J542" s="99">
        <v>668</v>
      </c>
      <c r="K542" s="39" t="s">
        <v>69</v>
      </c>
      <c r="L542" s="1">
        <v>15.28</v>
      </c>
      <c r="M542" s="1">
        <v>28.479999999999997</v>
      </c>
      <c r="N542" s="100">
        <v>653</v>
      </c>
      <c r="O542" s="39" t="str">
        <f>+VLOOKUP(C542,'[1]Notas 3º - TL'!$A$1:$B$678,2,"FALSO")</f>
        <v>SI</v>
      </c>
      <c r="Q542" s="39"/>
      <c r="R542" s="80"/>
    </row>
    <row r="543" spans="3:18" ht="13" customHeight="1" x14ac:dyDescent="0.15">
      <c r="C543" s="97" t="s">
        <v>569</v>
      </c>
      <c r="D543" s="1" t="s">
        <v>60</v>
      </c>
      <c r="E543" s="80" t="s">
        <v>61</v>
      </c>
      <c r="F543" s="39" t="s">
        <v>69</v>
      </c>
      <c r="G543" s="1">
        <v>11.58</v>
      </c>
      <c r="H543" s="1">
        <v>1.89</v>
      </c>
      <c r="I543" s="1">
        <v>13.47</v>
      </c>
      <c r="J543" s="80">
        <v>584</v>
      </c>
      <c r="K543" s="39" t="s">
        <v>62</v>
      </c>
      <c r="N543" s="100"/>
      <c r="O543" s="39"/>
      <c r="Q543" s="39"/>
      <c r="R543" s="80"/>
    </row>
    <row r="544" spans="3:18" ht="13" customHeight="1" x14ac:dyDescent="0.15">
      <c r="C544" s="97" t="s">
        <v>570</v>
      </c>
      <c r="D544" s="1" t="s">
        <v>66</v>
      </c>
      <c r="E544" s="80" t="s">
        <v>61</v>
      </c>
      <c r="F544" s="39" t="s">
        <v>69</v>
      </c>
      <c r="G544" s="1">
        <v>11.25</v>
      </c>
      <c r="H544" s="1">
        <v>1.1000000000000001</v>
      </c>
      <c r="I544" s="1">
        <v>12.35</v>
      </c>
      <c r="J544" s="80">
        <v>962</v>
      </c>
      <c r="K544" s="39" t="s">
        <v>62</v>
      </c>
      <c r="N544" s="100"/>
      <c r="O544" s="39"/>
      <c r="Q544" s="39"/>
      <c r="R544" s="80"/>
    </row>
    <row r="545" spans="3:18" ht="13" customHeight="1" x14ac:dyDescent="0.15">
      <c r="C545" s="97" t="s">
        <v>571</v>
      </c>
      <c r="D545" s="1" t="s">
        <v>68</v>
      </c>
      <c r="E545" s="80" t="s">
        <v>61</v>
      </c>
      <c r="F545" s="39" t="s">
        <v>62</v>
      </c>
      <c r="J545" s="80"/>
      <c r="K545" s="39"/>
      <c r="N545" s="100"/>
      <c r="O545" s="39"/>
      <c r="Q545" s="39"/>
      <c r="R545" s="80"/>
    </row>
    <row r="546" spans="3:18" ht="13" customHeight="1" x14ac:dyDescent="0.15">
      <c r="C546" s="97" t="s">
        <v>574</v>
      </c>
      <c r="D546" s="1" t="s">
        <v>79</v>
      </c>
      <c r="E546" s="80" t="s">
        <v>61</v>
      </c>
      <c r="F546" s="39" t="s">
        <v>69</v>
      </c>
      <c r="G546" s="98">
        <v>11.23</v>
      </c>
      <c r="H546" s="98">
        <v>1.57</v>
      </c>
      <c r="I546" s="98">
        <v>12.8</v>
      </c>
      <c r="J546" s="99">
        <v>814</v>
      </c>
      <c r="K546" s="39" t="s">
        <v>69</v>
      </c>
      <c r="L546" s="1">
        <v>15.97</v>
      </c>
      <c r="M546" s="1">
        <v>28.770000000000003</v>
      </c>
      <c r="N546" s="100">
        <v>614</v>
      </c>
      <c r="O546" s="39" t="s">
        <v>62</v>
      </c>
      <c r="Q546" s="39"/>
      <c r="R546" s="80"/>
    </row>
    <row r="547" spans="3:18" ht="13" customHeight="1" x14ac:dyDescent="0.15">
      <c r="C547" s="97" t="s">
        <v>572</v>
      </c>
      <c r="D547" s="1" t="s">
        <v>60</v>
      </c>
      <c r="E547" s="80" t="s">
        <v>61</v>
      </c>
      <c r="F547" s="39" t="s">
        <v>62</v>
      </c>
      <c r="J547" s="80"/>
      <c r="K547" s="39"/>
      <c r="N547" s="100"/>
      <c r="O547" s="39"/>
      <c r="Q547" s="39"/>
      <c r="R547" s="80"/>
    </row>
    <row r="548" spans="3:18" ht="13" customHeight="1" x14ac:dyDescent="0.15">
      <c r="C548" s="97" t="s">
        <v>573</v>
      </c>
      <c r="D548" s="1" t="s">
        <v>79</v>
      </c>
      <c r="E548" s="80" t="s">
        <v>61</v>
      </c>
      <c r="F548" s="39" t="s">
        <v>69</v>
      </c>
      <c r="G548" s="1">
        <v>12.45</v>
      </c>
      <c r="H548" s="1">
        <v>2.21</v>
      </c>
      <c r="I548" s="1">
        <v>14.66</v>
      </c>
      <c r="J548" s="80">
        <v>283</v>
      </c>
      <c r="K548" s="39" t="s">
        <v>62</v>
      </c>
      <c r="N548" s="100"/>
      <c r="O548" s="39"/>
      <c r="Q548" s="39"/>
      <c r="R548" s="80"/>
    </row>
    <row r="549" spans="3:18" x14ac:dyDescent="0.15">
      <c r="C549" s="97" t="s">
        <v>718</v>
      </c>
      <c r="D549" s="1" t="s">
        <v>64</v>
      </c>
      <c r="E549" s="80" t="s">
        <v>61</v>
      </c>
      <c r="F549" s="39" t="s">
        <v>69</v>
      </c>
      <c r="G549" s="98">
        <v>14.36</v>
      </c>
      <c r="H549" s="98">
        <v>0.31</v>
      </c>
      <c r="I549" s="98">
        <v>14.67</v>
      </c>
      <c r="J549" s="99">
        <v>279</v>
      </c>
      <c r="K549" s="39" t="s">
        <v>69</v>
      </c>
      <c r="L549" s="1">
        <v>17.36</v>
      </c>
      <c r="M549" s="1">
        <v>32.03</v>
      </c>
      <c r="N549" s="100">
        <v>188</v>
      </c>
      <c r="O549" s="39" t="s">
        <v>69</v>
      </c>
      <c r="P549" s="1">
        <v>21.9</v>
      </c>
      <c r="Q549" s="39">
        <f>+P549+M549</f>
        <v>53.93</v>
      </c>
      <c r="R549" s="99">
        <v>239</v>
      </c>
    </row>
    <row r="550" spans="3:18" ht="13" customHeight="1" x14ac:dyDescent="0.15">
      <c r="C550" s="97" t="s">
        <v>576</v>
      </c>
      <c r="D550" s="1" t="s">
        <v>68</v>
      </c>
      <c r="E550" s="80" t="s">
        <v>61</v>
      </c>
      <c r="F550" s="39" t="s">
        <v>62</v>
      </c>
      <c r="J550" s="80"/>
      <c r="K550" s="39"/>
      <c r="N550" s="100"/>
      <c r="O550" s="39"/>
      <c r="Q550" s="39"/>
      <c r="R550" s="80"/>
    </row>
    <row r="551" spans="3:18" ht="13" customHeight="1" x14ac:dyDescent="0.15">
      <c r="C551" s="97" t="s">
        <v>577</v>
      </c>
      <c r="D551" s="1" t="s">
        <v>79</v>
      </c>
      <c r="E551" s="80" t="s">
        <v>61</v>
      </c>
      <c r="F551" s="39" t="s">
        <v>69</v>
      </c>
      <c r="G551" s="1">
        <v>13.95</v>
      </c>
      <c r="H551" s="1">
        <v>1.1000000000000001</v>
      </c>
      <c r="I551" s="1">
        <v>15.049999999999999</v>
      </c>
      <c r="J551" s="80">
        <v>220</v>
      </c>
      <c r="K551" s="39" t="s">
        <v>62</v>
      </c>
      <c r="N551" s="100"/>
      <c r="O551" s="39"/>
      <c r="Q551" s="39"/>
      <c r="R551" s="80"/>
    </row>
    <row r="552" spans="3:18" x14ac:dyDescent="0.15">
      <c r="C552" s="97" t="s">
        <v>725</v>
      </c>
      <c r="D552" s="1" t="s">
        <v>68</v>
      </c>
      <c r="E552" s="80" t="s">
        <v>61</v>
      </c>
      <c r="F552" s="39" t="s">
        <v>69</v>
      </c>
      <c r="G552" s="98">
        <v>14.13</v>
      </c>
      <c r="H552" s="98">
        <v>2.68</v>
      </c>
      <c r="I552" s="98">
        <v>16.810000000000002</v>
      </c>
      <c r="J552" s="99">
        <v>38</v>
      </c>
      <c r="K552" s="39" t="s">
        <v>69</v>
      </c>
      <c r="L552" s="1">
        <v>16.79</v>
      </c>
      <c r="M552" s="1">
        <v>33.6</v>
      </c>
      <c r="N552" s="100">
        <v>86</v>
      </c>
      <c r="O552" s="39" t="s">
        <v>69</v>
      </c>
      <c r="P552" s="1">
        <v>26.71</v>
      </c>
      <c r="Q552" s="39">
        <f>+P552+M552</f>
        <v>60.31</v>
      </c>
      <c r="R552" s="99">
        <v>40</v>
      </c>
    </row>
    <row r="553" spans="3:18" ht="13" customHeight="1" x14ac:dyDescent="0.15">
      <c r="C553" s="97" t="s">
        <v>579</v>
      </c>
      <c r="D553" s="1" t="s">
        <v>64</v>
      </c>
      <c r="E553" s="80" t="s">
        <v>61</v>
      </c>
      <c r="F553" s="39" t="s">
        <v>62</v>
      </c>
      <c r="J553" s="80"/>
      <c r="K553" s="39"/>
      <c r="N553" s="100"/>
      <c r="O553" s="39"/>
      <c r="Q553" s="39"/>
      <c r="R553" s="80"/>
    </row>
    <row r="554" spans="3:18" x14ac:dyDescent="0.15">
      <c r="C554" s="97" t="s">
        <v>728</v>
      </c>
      <c r="D554" s="1" t="s">
        <v>66</v>
      </c>
      <c r="E554" s="80" t="s">
        <v>61</v>
      </c>
      <c r="F554" s="39" t="s">
        <v>69</v>
      </c>
      <c r="G554" s="98">
        <v>12.4</v>
      </c>
      <c r="H554" s="98">
        <v>0.78</v>
      </c>
      <c r="I554" s="98">
        <v>13.18</v>
      </c>
      <c r="J554" s="99">
        <v>672</v>
      </c>
      <c r="K554" s="39" t="s">
        <v>69</v>
      </c>
      <c r="L554" s="1">
        <v>15.87</v>
      </c>
      <c r="M554" s="1">
        <v>29.049999999999997</v>
      </c>
      <c r="N554" s="100">
        <v>584</v>
      </c>
      <c r="O554" s="39" t="s">
        <v>69</v>
      </c>
      <c r="P554" s="1">
        <v>21.27</v>
      </c>
      <c r="Q554" s="39">
        <f>+P554+M554</f>
        <v>50.319999999999993</v>
      </c>
      <c r="R554" s="99">
        <v>377</v>
      </c>
    </row>
    <row r="555" spans="3:18" ht="13" customHeight="1" x14ac:dyDescent="0.15">
      <c r="C555" s="97" t="s">
        <v>581</v>
      </c>
      <c r="D555" s="1" t="s">
        <v>64</v>
      </c>
      <c r="E555" s="80" t="s">
        <v>61</v>
      </c>
      <c r="F555" s="39" t="s">
        <v>62</v>
      </c>
      <c r="J555" s="80"/>
      <c r="K555" s="39"/>
      <c r="N555" s="100"/>
      <c r="O555" s="39"/>
      <c r="Q555" s="39"/>
      <c r="R555" s="80"/>
    </row>
    <row r="556" spans="3:18" ht="13" customHeight="1" x14ac:dyDescent="0.15">
      <c r="C556" s="97" t="s">
        <v>582</v>
      </c>
      <c r="D556" s="1" t="s">
        <v>85</v>
      </c>
      <c r="E556" s="80" t="s">
        <v>61</v>
      </c>
      <c r="F556" s="39" t="s">
        <v>69</v>
      </c>
      <c r="G556" s="1">
        <v>12.76</v>
      </c>
      <c r="H556" s="1">
        <v>0.63</v>
      </c>
      <c r="I556" s="1">
        <v>13.39</v>
      </c>
      <c r="J556" s="80">
        <v>613</v>
      </c>
      <c r="K556" s="39" t="s">
        <v>62</v>
      </c>
      <c r="N556" s="100"/>
      <c r="O556" s="39"/>
      <c r="Q556" s="39"/>
      <c r="R556" s="80"/>
    </row>
    <row r="557" spans="3:18" ht="13" customHeight="1" x14ac:dyDescent="0.15">
      <c r="C557" s="97" t="s">
        <v>583</v>
      </c>
      <c r="D557" s="1" t="s">
        <v>72</v>
      </c>
      <c r="E557" s="80" t="s">
        <v>61</v>
      </c>
      <c r="F557" s="39" t="s">
        <v>62</v>
      </c>
      <c r="J557" s="80"/>
      <c r="K557" s="39"/>
      <c r="N557" s="100"/>
      <c r="O557" s="39"/>
      <c r="Q557" s="39"/>
      <c r="R557" s="80"/>
    </row>
    <row r="558" spans="3:18" ht="13" customHeight="1" x14ac:dyDescent="0.15">
      <c r="C558" s="97" t="s">
        <v>584</v>
      </c>
      <c r="D558" s="1" t="s">
        <v>66</v>
      </c>
      <c r="E558" s="80" t="s">
        <v>61</v>
      </c>
      <c r="F558" s="39" t="s">
        <v>62</v>
      </c>
      <c r="J558" s="80"/>
      <c r="K558" s="39"/>
      <c r="N558" s="100"/>
      <c r="O558" s="39"/>
      <c r="Q558" s="39"/>
      <c r="R558" s="80"/>
    </row>
    <row r="559" spans="3:18" x14ac:dyDescent="0.15">
      <c r="C559" s="97" t="s">
        <v>729</v>
      </c>
      <c r="D559" s="1" t="s">
        <v>79</v>
      </c>
      <c r="E559" s="80" t="s">
        <v>61</v>
      </c>
      <c r="F559" s="39" t="s">
        <v>69</v>
      </c>
      <c r="G559" s="98">
        <v>12.86</v>
      </c>
      <c r="H559" s="98">
        <v>1.89</v>
      </c>
      <c r="I559" s="98">
        <v>14.75</v>
      </c>
      <c r="J559" s="99">
        <v>264</v>
      </c>
      <c r="K559" s="39" t="s">
        <v>69</v>
      </c>
      <c r="L559" s="1">
        <v>15.97</v>
      </c>
      <c r="M559" s="1">
        <v>30.72</v>
      </c>
      <c r="N559" s="100">
        <v>328</v>
      </c>
      <c r="O559" s="39" t="s">
        <v>69</v>
      </c>
      <c r="P559" s="1">
        <v>21.77</v>
      </c>
      <c r="Q559" s="39">
        <f>+P559+M559</f>
        <v>52.489999999999995</v>
      </c>
      <c r="R559" s="99">
        <v>293</v>
      </c>
    </row>
    <row r="560" spans="3:18" ht="13" customHeight="1" x14ac:dyDescent="0.15">
      <c r="C560" s="97" t="s">
        <v>586</v>
      </c>
      <c r="D560" s="1" t="s">
        <v>66</v>
      </c>
      <c r="E560" s="80" t="s">
        <v>61</v>
      </c>
      <c r="F560" s="39" t="s">
        <v>69</v>
      </c>
      <c r="G560" s="1">
        <v>12.6</v>
      </c>
      <c r="H560" s="1">
        <v>2.84</v>
      </c>
      <c r="I560" s="1">
        <v>15.44</v>
      </c>
      <c r="J560" s="80">
        <v>165</v>
      </c>
      <c r="K560" s="39" t="s">
        <v>62</v>
      </c>
      <c r="N560" s="100"/>
      <c r="O560" s="39"/>
      <c r="Q560" s="39"/>
      <c r="R560" s="80"/>
    </row>
    <row r="561" spans="3:18" ht="13" customHeight="1" x14ac:dyDescent="0.15">
      <c r="C561" s="97" t="s">
        <v>587</v>
      </c>
      <c r="D561" s="1" t="s">
        <v>79</v>
      </c>
      <c r="E561" s="80" t="s">
        <v>61</v>
      </c>
      <c r="F561" s="39" t="s">
        <v>62</v>
      </c>
      <c r="J561" s="80"/>
      <c r="K561" s="39"/>
      <c r="N561" s="100"/>
      <c r="O561" s="39"/>
      <c r="Q561" s="39"/>
      <c r="R561" s="80"/>
    </row>
    <row r="562" spans="3:18" ht="13" customHeight="1" x14ac:dyDescent="0.15">
      <c r="C562" s="97" t="s">
        <v>588</v>
      </c>
      <c r="D562" s="1" t="s">
        <v>68</v>
      </c>
      <c r="E562" s="80" t="s">
        <v>61</v>
      </c>
      <c r="F562" s="39" t="s">
        <v>62</v>
      </c>
      <c r="J562" s="80"/>
      <c r="K562" s="39"/>
      <c r="N562" s="100"/>
      <c r="O562" s="39"/>
      <c r="Q562" s="39"/>
      <c r="R562" s="80"/>
    </row>
    <row r="563" spans="3:18" ht="13" customHeight="1" x14ac:dyDescent="0.15">
      <c r="C563" s="97" t="s">
        <v>589</v>
      </c>
      <c r="D563" s="1" t="s">
        <v>66</v>
      </c>
      <c r="E563" s="80" t="s">
        <v>61</v>
      </c>
      <c r="F563" s="39" t="s">
        <v>62</v>
      </c>
      <c r="J563" s="80"/>
      <c r="K563" s="39"/>
      <c r="N563" s="100"/>
      <c r="O563" s="39"/>
      <c r="Q563" s="39"/>
      <c r="R563" s="80"/>
    </row>
    <row r="564" spans="3:18" ht="13" customHeight="1" x14ac:dyDescent="0.15">
      <c r="C564" s="97" t="s">
        <v>590</v>
      </c>
      <c r="D564" s="1" t="s">
        <v>68</v>
      </c>
      <c r="E564" s="80" t="s">
        <v>61</v>
      </c>
      <c r="F564" s="39" t="s">
        <v>62</v>
      </c>
      <c r="J564" s="80"/>
      <c r="K564" s="39"/>
      <c r="N564" s="100"/>
      <c r="O564" s="39"/>
      <c r="Q564" s="39"/>
      <c r="R564" s="80"/>
    </row>
    <row r="565" spans="3:18" ht="13" customHeight="1" x14ac:dyDescent="0.15">
      <c r="C565" s="97" t="s">
        <v>591</v>
      </c>
      <c r="D565" s="1" t="s">
        <v>68</v>
      </c>
      <c r="E565" s="80" t="s">
        <v>61</v>
      </c>
      <c r="F565" s="39" t="s">
        <v>62</v>
      </c>
      <c r="J565" s="80"/>
      <c r="K565" s="39"/>
      <c r="N565" s="100"/>
      <c r="O565" s="39"/>
      <c r="Q565" s="39"/>
      <c r="R565" s="80"/>
    </row>
    <row r="566" spans="3:18" ht="13" customHeight="1" x14ac:dyDescent="0.15">
      <c r="C566" s="97" t="s">
        <v>592</v>
      </c>
      <c r="D566" s="1" t="s">
        <v>68</v>
      </c>
      <c r="E566" s="80" t="s">
        <v>61</v>
      </c>
      <c r="F566" s="39" t="s">
        <v>62</v>
      </c>
      <c r="J566" s="80"/>
      <c r="K566" s="39"/>
      <c r="N566" s="100"/>
      <c r="O566" s="39"/>
      <c r="Q566" s="39"/>
      <c r="R566" s="80"/>
    </row>
    <row r="567" spans="3:18" ht="13" customHeight="1" x14ac:dyDescent="0.15">
      <c r="C567" s="97" t="s">
        <v>593</v>
      </c>
      <c r="D567" s="1" t="s">
        <v>64</v>
      </c>
      <c r="E567" s="80" t="s">
        <v>61</v>
      </c>
      <c r="F567" s="39" t="s">
        <v>62</v>
      </c>
      <c r="J567" s="80"/>
      <c r="K567" s="39"/>
      <c r="N567" s="100"/>
      <c r="O567" s="39"/>
      <c r="Q567" s="39"/>
      <c r="R567" s="80"/>
    </row>
    <row r="568" spans="3:18" ht="13" customHeight="1" x14ac:dyDescent="0.15">
      <c r="C568" s="97" t="s">
        <v>594</v>
      </c>
      <c r="D568" s="1" t="s">
        <v>68</v>
      </c>
      <c r="E568" s="80" t="s">
        <v>61</v>
      </c>
      <c r="F568" s="39" t="s">
        <v>62</v>
      </c>
      <c r="J568" s="80"/>
      <c r="K568" s="39"/>
      <c r="N568" s="100"/>
      <c r="O568" s="39"/>
      <c r="Q568" s="39"/>
      <c r="R568" s="80"/>
    </row>
    <row r="569" spans="3:18" ht="13" customHeight="1" x14ac:dyDescent="0.15">
      <c r="C569" s="97" t="s">
        <v>595</v>
      </c>
      <c r="D569" s="1" t="s">
        <v>64</v>
      </c>
      <c r="E569" s="80" t="s">
        <v>61</v>
      </c>
      <c r="F569" s="39" t="s">
        <v>69</v>
      </c>
      <c r="G569" s="98">
        <v>12.63</v>
      </c>
      <c r="H569" s="98">
        <v>1.42</v>
      </c>
      <c r="I569" s="98">
        <v>14.05</v>
      </c>
      <c r="J569" s="99">
        <v>419</v>
      </c>
      <c r="K569" s="39" t="s">
        <v>69</v>
      </c>
      <c r="L569" s="1">
        <v>15.01</v>
      </c>
      <c r="M569" s="1">
        <v>29.060000000000002</v>
      </c>
      <c r="N569" s="100">
        <v>579</v>
      </c>
      <c r="O569" s="39" t="s">
        <v>62</v>
      </c>
      <c r="Q569" s="39"/>
      <c r="R569" s="80"/>
    </row>
    <row r="570" spans="3:18" x14ac:dyDescent="0.15">
      <c r="C570" s="97" t="s">
        <v>739</v>
      </c>
      <c r="D570" s="1" t="s">
        <v>68</v>
      </c>
      <c r="E570" s="80" t="s">
        <v>61</v>
      </c>
      <c r="F570" s="39" t="s">
        <v>69</v>
      </c>
      <c r="G570" s="98">
        <v>13.89</v>
      </c>
      <c r="H570" s="98">
        <v>2.0499999999999998</v>
      </c>
      <c r="I570" s="98">
        <v>15.940000000000001</v>
      </c>
      <c r="J570" s="99">
        <v>99</v>
      </c>
      <c r="K570" s="39" t="s">
        <v>69</v>
      </c>
      <c r="L570" s="1">
        <v>17.91</v>
      </c>
      <c r="M570" s="1">
        <v>33.85</v>
      </c>
      <c r="N570" s="100">
        <v>77</v>
      </c>
      <c r="O570" s="39" t="s">
        <v>69</v>
      </c>
      <c r="P570" s="1">
        <v>23.82</v>
      </c>
      <c r="Q570" s="39">
        <f>+P570+M570</f>
        <v>57.67</v>
      </c>
      <c r="R570" s="99">
        <v>88</v>
      </c>
    </row>
    <row r="571" spans="3:18" ht="13" customHeight="1" x14ac:dyDescent="0.15">
      <c r="C571" s="97" t="s">
        <v>597</v>
      </c>
      <c r="D571" s="1" t="s">
        <v>64</v>
      </c>
      <c r="E571" s="80" t="s">
        <v>61</v>
      </c>
      <c r="F571" s="39" t="s">
        <v>62</v>
      </c>
      <c r="J571" s="80"/>
      <c r="K571" s="39"/>
      <c r="N571" s="100"/>
      <c r="O571" s="39"/>
      <c r="Q571" s="39"/>
      <c r="R571" s="80"/>
    </row>
    <row r="572" spans="3:18" ht="13" customHeight="1" x14ac:dyDescent="0.15">
      <c r="C572" s="97" t="s">
        <v>598</v>
      </c>
      <c r="D572" s="1" t="s">
        <v>79</v>
      </c>
      <c r="E572" s="80" t="s">
        <v>61</v>
      </c>
      <c r="F572" s="39" t="s">
        <v>62</v>
      </c>
      <c r="J572" s="80"/>
      <c r="K572" s="39"/>
      <c r="N572" s="100"/>
      <c r="O572" s="39"/>
      <c r="Q572" s="39"/>
      <c r="R572" s="80"/>
    </row>
    <row r="573" spans="3:18" ht="13" customHeight="1" x14ac:dyDescent="0.15">
      <c r="C573" s="97" t="s">
        <v>599</v>
      </c>
      <c r="D573" s="1" t="s">
        <v>79</v>
      </c>
      <c r="E573" s="80" t="s">
        <v>61</v>
      </c>
      <c r="F573" s="39" t="s">
        <v>62</v>
      </c>
      <c r="J573" s="80"/>
      <c r="K573" s="39"/>
      <c r="N573" s="100"/>
      <c r="O573" s="39"/>
      <c r="Q573" s="39"/>
      <c r="R573" s="80"/>
    </row>
    <row r="574" spans="3:18" ht="13" customHeight="1" x14ac:dyDescent="0.15">
      <c r="C574" s="97" t="s">
        <v>600</v>
      </c>
      <c r="D574" s="1" t="s">
        <v>79</v>
      </c>
      <c r="E574" s="80" t="s">
        <v>61</v>
      </c>
      <c r="F574" s="39" t="s">
        <v>62</v>
      </c>
      <c r="J574" s="80"/>
      <c r="K574" s="39"/>
      <c r="N574" s="100"/>
      <c r="O574" s="39"/>
      <c r="Q574" s="39"/>
      <c r="R574" s="80"/>
    </row>
    <row r="575" spans="3:18" x14ac:dyDescent="0.15">
      <c r="C575" s="97" t="s">
        <v>741</v>
      </c>
      <c r="D575" s="1" t="s">
        <v>60</v>
      </c>
      <c r="E575" s="80" t="s">
        <v>61</v>
      </c>
      <c r="F575" s="39" t="s">
        <v>69</v>
      </c>
      <c r="G575" s="98">
        <v>16.36</v>
      </c>
      <c r="H575" s="98">
        <v>2.36</v>
      </c>
      <c r="I575" s="98">
        <v>18.72</v>
      </c>
      <c r="J575" s="99">
        <v>4</v>
      </c>
      <c r="K575" s="39" t="s">
        <v>69</v>
      </c>
      <c r="L575" s="1">
        <v>17.22</v>
      </c>
      <c r="M575" s="1">
        <v>35.94</v>
      </c>
      <c r="N575" s="100">
        <v>17</v>
      </c>
      <c r="O575" s="39" t="s">
        <v>69</v>
      </c>
      <c r="P575" s="1">
        <v>26.42</v>
      </c>
      <c r="Q575" s="39">
        <f>+P575+M575</f>
        <v>62.36</v>
      </c>
      <c r="R575" s="99">
        <v>16</v>
      </c>
    </row>
    <row r="576" spans="3:18" ht="13" customHeight="1" x14ac:dyDescent="0.15">
      <c r="C576" s="97" t="s">
        <v>602</v>
      </c>
      <c r="D576" s="1" t="s">
        <v>85</v>
      </c>
      <c r="E576" s="80" t="s">
        <v>61</v>
      </c>
      <c r="F576" s="39" t="s">
        <v>62</v>
      </c>
      <c r="J576" s="80"/>
      <c r="K576" s="39"/>
      <c r="N576" s="100"/>
      <c r="O576" s="39"/>
      <c r="Q576" s="39"/>
      <c r="R576" s="80"/>
    </row>
    <row r="577" spans="3:18" ht="13" customHeight="1" x14ac:dyDescent="0.15">
      <c r="C577" s="97" t="s">
        <v>603</v>
      </c>
      <c r="D577" s="1" t="s">
        <v>68</v>
      </c>
      <c r="E577" s="80" t="s">
        <v>61</v>
      </c>
      <c r="F577" s="39" t="s">
        <v>69</v>
      </c>
      <c r="G577" s="1">
        <v>12.5</v>
      </c>
      <c r="H577" s="1">
        <v>0.15</v>
      </c>
      <c r="I577" s="1">
        <v>12.65</v>
      </c>
      <c r="J577" s="80">
        <v>873</v>
      </c>
      <c r="K577" s="39" t="s">
        <v>62</v>
      </c>
      <c r="N577" s="100"/>
      <c r="O577" s="39"/>
      <c r="Q577" s="39"/>
      <c r="R577" s="80"/>
    </row>
    <row r="578" spans="3:18" ht="13" customHeight="1" x14ac:dyDescent="0.15">
      <c r="C578" s="97" t="s">
        <v>604</v>
      </c>
      <c r="D578" s="1" t="s">
        <v>64</v>
      </c>
      <c r="E578" s="80" t="s">
        <v>61</v>
      </c>
      <c r="F578" s="39" t="s">
        <v>69</v>
      </c>
      <c r="G578" s="98">
        <v>10.18</v>
      </c>
      <c r="H578" s="98">
        <v>2.36</v>
      </c>
      <c r="I578" s="98">
        <v>12.54</v>
      </c>
      <c r="J578" s="99">
        <v>910</v>
      </c>
      <c r="K578" s="39" t="s">
        <v>69</v>
      </c>
      <c r="L578" s="1">
        <v>17.5</v>
      </c>
      <c r="M578" s="1">
        <v>30.04</v>
      </c>
      <c r="N578" s="100">
        <v>433</v>
      </c>
      <c r="O578" s="39" t="s">
        <v>62</v>
      </c>
      <c r="Q578" s="39"/>
      <c r="R578" s="80"/>
    </row>
    <row r="579" spans="3:18" x14ac:dyDescent="0.15">
      <c r="C579" s="97" t="s">
        <v>765</v>
      </c>
      <c r="D579" s="1" t="s">
        <v>60</v>
      </c>
      <c r="E579" s="80" t="s">
        <v>61</v>
      </c>
      <c r="F579" s="39" t="s">
        <v>69</v>
      </c>
      <c r="G579" s="98">
        <v>11.61</v>
      </c>
      <c r="H579" s="98">
        <v>1.1000000000000001</v>
      </c>
      <c r="I579" s="98">
        <v>12.709999999999999</v>
      </c>
      <c r="J579" s="99">
        <v>852</v>
      </c>
      <c r="K579" s="39" t="s">
        <v>69</v>
      </c>
      <c r="L579" s="1">
        <v>17.39</v>
      </c>
      <c r="M579" s="1">
        <v>30.1</v>
      </c>
      <c r="N579" s="100">
        <v>420</v>
      </c>
      <c r="O579" s="39" t="s">
        <v>69</v>
      </c>
      <c r="P579" s="1">
        <v>23.09</v>
      </c>
      <c r="Q579" s="39">
        <f>+P579+M579</f>
        <v>53.19</v>
      </c>
      <c r="R579" s="99">
        <v>262</v>
      </c>
    </row>
    <row r="580" spans="3:18" ht="13" customHeight="1" x14ac:dyDescent="0.15">
      <c r="C580" s="97" t="s">
        <v>606</v>
      </c>
      <c r="D580" s="1" t="s">
        <v>64</v>
      </c>
      <c r="E580" s="80" t="s">
        <v>61</v>
      </c>
      <c r="F580" s="39" t="s">
        <v>62</v>
      </c>
      <c r="J580" s="80"/>
      <c r="K580" s="39"/>
      <c r="N580" s="100"/>
      <c r="O580" s="39"/>
      <c r="Q580" s="39"/>
      <c r="R580" s="80"/>
    </row>
    <row r="581" spans="3:18" x14ac:dyDescent="0.15">
      <c r="C581" s="97" t="s">
        <v>607</v>
      </c>
      <c r="D581" s="1" t="s">
        <v>72</v>
      </c>
      <c r="E581" s="80" t="s">
        <v>61</v>
      </c>
      <c r="F581" s="39" t="s">
        <v>69</v>
      </c>
      <c r="G581" s="98">
        <v>11.68</v>
      </c>
      <c r="H581" s="98">
        <v>0.31</v>
      </c>
      <c r="I581" s="98">
        <v>11.99</v>
      </c>
      <c r="J581" s="99">
        <v>1066</v>
      </c>
      <c r="K581" s="39" t="s">
        <v>69</v>
      </c>
      <c r="L581" s="1">
        <v>16.14</v>
      </c>
      <c r="M581" s="1">
        <v>28.130000000000003</v>
      </c>
      <c r="N581" s="100">
        <v>687</v>
      </c>
      <c r="O581" s="39" t="str">
        <f>+VLOOKUP(C581,'[1]Notas 3º - TL'!$A$1:$B$678,2,"FALSO")</f>
        <v>SI</v>
      </c>
      <c r="Q581" s="39"/>
      <c r="R581" s="80"/>
    </row>
    <row r="582" spans="3:18" ht="13" customHeight="1" x14ac:dyDescent="0.15">
      <c r="C582" s="97" t="s">
        <v>608</v>
      </c>
      <c r="D582" s="1" t="s">
        <v>72</v>
      </c>
      <c r="E582" s="80" t="s">
        <v>61</v>
      </c>
      <c r="F582" s="39" t="s">
        <v>62</v>
      </c>
      <c r="J582" s="80"/>
      <c r="K582" s="39"/>
      <c r="N582" s="100"/>
      <c r="O582" s="39"/>
      <c r="Q582" s="39"/>
      <c r="R582" s="80"/>
    </row>
    <row r="583" spans="3:18" x14ac:dyDescent="0.15">
      <c r="C583" s="97" t="s">
        <v>609</v>
      </c>
      <c r="D583" s="1" t="s">
        <v>60</v>
      </c>
      <c r="E583" s="80" t="s">
        <v>61</v>
      </c>
      <c r="F583" s="39" t="s">
        <v>69</v>
      </c>
      <c r="G583" s="98">
        <v>10.92</v>
      </c>
      <c r="H583" s="98">
        <v>2.0499999999999998</v>
      </c>
      <c r="I583" s="98">
        <v>12.969999999999999</v>
      </c>
      <c r="J583" s="99">
        <v>755</v>
      </c>
      <c r="K583" s="39" t="s">
        <v>69</v>
      </c>
      <c r="L583" s="1">
        <v>18.100000000000001</v>
      </c>
      <c r="M583" s="1">
        <v>31.07</v>
      </c>
      <c r="N583" s="100">
        <v>285</v>
      </c>
      <c r="O583" s="39" t="str">
        <f>+VLOOKUP(C583,'[1]Notas 3º - TL'!$A$1:$B$678,2,"FALSO")</f>
        <v>SI</v>
      </c>
      <c r="Q583" s="39"/>
      <c r="R583" s="80"/>
    </row>
    <row r="584" spans="3:18" x14ac:dyDescent="0.15">
      <c r="C584" s="97" t="s">
        <v>776</v>
      </c>
      <c r="D584" s="1" t="s">
        <v>72</v>
      </c>
      <c r="E584" s="80" t="s">
        <v>61</v>
      </c>
      <c r="F584" s="39" t="s">
        <v>69</v>
      </c>
      <c r="G584" s="98">
        <v>11.87</v>
      </c>
      <c r="H584" s="98">
        <v>1.73</v>
      </c>
      <c r="I584" s="98">
        <v>13.6</v>
      </c>
      <c r="J584" s="99">
        <v>543</v>
      </c>
      <c r="K584" s="39" t="s">
        <v>69</v>
      </c>
      <c r="L584" s="1">
        <v>15.97</v>
      </c>
      <c r="M584" s="1">
        <v>29.57</v>
      </c>
      <c r="N584" s="100">
        <v>516</v>
      </c>
      <c r="O584" s="39" t="s">
        <v>69</v>
      </c>
      <c r="P584" s="1">
        <v>21.92</v>
      </c>
      <c r="Q584" s="39">
        <f>+P584+M584</f>
        <v>51.49</v>
      </c>
      <c r="R584" s="99">
        <v>336</v>
      </c>
    </row>
    <row r="585" spans="3:18" ht="13" customHeight="1" x14ac:dyDescent="0.15">
      <c r="C585" s="97" t="s">
        <v>611</v>
      </c>
      <c r="D585" s="1" t="s">
        <v>79</v>
      </c>
      <c r="E585" s="80" t="s">
        <v>61</v>
      </c>
      <c r="F585" s="39" t="s">
        <v>69</v>
      </c>
      <c r="G585" s="1">
        <v>10.43</v>
      </c>
      <c r="H585" s="1">
        <v>0.63</v>
      </c>
      <c r="I585" s="1">
        <v>11.06</v>
      </c>
      <c r="J585" s="80">
        <v>1298</v>
      </c>
      <c r="K585" s="39" t="s">
        <v>62</v>
      </c>
      <c r="N585" s="100"/>
      <c r="O585" s="39"/>
      <c r="Q585" s="39"/>
      <c r="R585" s="80"/>
    </row>
    <row r="586" spans="3:18" ht="13" customHeight="1" x14ac:dyDescent="0.15">
      <c r="C586" s="97" t="s">
        <v>612</v>
      </c>
      <c r="D586" s="1" t="s">
        <v>68</v>
      </c>
      <c r="E586" s="80" t="s">
        <v>61</v>
      </c>
      <c r="F586" s="39" t="s">
        <v>62</v>
      </c>
      <c r="J586" s="80"/>
      <c r="K586" s="39"/>
      <c r="N586" s="100"/>
      <c r="O586" s="39"/>
      <c r="Q586" s="39"/>
      <c r="R586" s="80"/>
    </row>
    <row r="587" spans="3:18" ht="13" customHeight="1" x14ac:dyDescent="0.15">
      <c r="C587" s="97" t="s">
        <v>613</v>
      </c>
      <c r="D587" s="1" t="s">
        <v>79</v>
      </c>
      <c r="E587" s="80" t="s">
        <v>61</v>
      </c>
      <c r="F587" s="39" t="s">
        <v>62</v>
      </c>
      <c r="J587" s="80"/>
      <c r="K587" s="39"/>
      <c r="N587" s="100"/>
      <c r="O587" s="39"/>
      <c r="Q587" s="39"/>
      <c r="R587" s="80"/>
    </row>
    <row r="588" spans="3:18" ht="13" customHeight="1" x14ac:dyDescent="0.15">
      <c r="C588" s="97" t="s">
        <v>614</v>
      </c>
      <c r="D588" s="1" t="s">
        <v>68</v>
      </c>
      <c r="E588" s="80" t="s">
        <v>61</v>
      </c>
      <c r="F588" s="39" t="s">
        <v>62</v>
      </c>
      <c r="J588" s="80"/>
      <c r="K588" s="39"/>
      <c r="N588" s="100"/>
      <c r="O588" s="39"/>
      <c r="Q588" s="39"/>
      <c r="R588" s="80"/>
    </row>
    <row r="589" spans="3:18" ht="13" customHeight="1" x14ac:dyDescent="0.15">
      <c r="C589" s="97" t="s">
        <v>615</v>
      </c>
      <c r="D589" s="1" t="s">
        <v>85</v>
      </c>
      <c r="E589" s="80" t="s">
        <v>61</v>
      </c>
      <c r="F589" s="39" t="s">
        <v>69</v>
      </c>
      <c r="G589" s="98">
        <v>13.37</v>
      </c>
      <c r="H589" s="98">
        <v>2.0499999999999998</v>
      </c>
      <c r="I589" s="98">
        <v>15.419999999999998</v>
      </c>
      <c r="J589" s="99">
        <v>167</v>
      </c>
      <c r="K589" s="39" t="s">
        <v>69</v>
      </c>
      <c r="L589" s="1">
        <v>17.7</v>
      </c>
      <c r="M589" s="1">
        <v>33.119999999999997</v>
      </c>
      <c r="N589" s="100">
        <v>115</v>
      </c>
      <c r="O589" s="39" t="s">
        <v>62</v>
      </c>
      <c r="Q589" s="39"/>
      <c r="R589" s="80"/>
    </row>
    <row r="590" spans="3:18" ht="13" customHeight="1" x14ac:dyDescent="0.15">
      <c r="C590" s="97" t="s">
        <v>616</v>
      </c>
      <c r="D590" s="1" t="s">
        <v>66</v>
      </c>
      <c r="E590" s="80" t="s">
        <v>61</v>
      </c>
      <c r="F590" s="39" t="s">
        <v>62</v>
      </c>
      <c r="J590" s="80"/>
      <c r="K590" s="39"/>
      <c r="N590" s="100"/>
      <c r="O590" s="39"/>
      <c r="Q590" s="39"/>
      <c r="R590" s="80"/>
    </row>
    <row r="591" spans="3:18" ht="13" customHeight="1" x14ac:dyDescent="0.15">
      <c r="C591" s="97" t="s">
        <v>617</v>
      </c>
      <c r="D591" s="1" t="s">
        <v>66</v>
      </c>
      <c r="E591" s="80" t="s">
        <v>61</v>
      </c>
      <c r="F591" s="39" t="s">
        <v>62</v>
      </c>
      <c r="J591" s="80"/>
      <c r="K591" s="39"/>
      <c r="N591" s="100"/>
      <c r="O591" s="39"/>
      <c r="Q591" s="39"/>
      <c r="R591" s="80"/>
    </row>
    <row r="592" spans="3:18" ht="13" customHeight="1" x14ac:dyDescent="0.15">
      <c r="C592" s="97" t="s">
        <v>618</v>
      </c>
      <c r="D592" s="1" t="s">
        <v>60</v>
      </c>
      <c r="E592" s="80" t="s">
        <v>61</v>
      </c>
      <c r="F592" s="39" t="s">
        <v>62</v>
      </c>
      <c r="J592" s="80"/>
      <c r="K592" s="39"/>
      <c r="N592" s="100"/>
      <c r="O592" s="39"/>
      <c r="Q592" s="39"/>
      <c r="R592" s="80"/>
    </row>
    <row r="593" spans="3:18" x14ac:dyDescent="0.15">
      <c r="C593" s="97" t="s">
        <v>778</v>
      </c>
      <c r="D593" s="1" t="s">
        <v>79</v>
      </c>
      <c r="E593" s="80" t="s">
        <v>61</v>
      </c>
      <c r="F593" s="39" t="s">
        <v>69</v>
      </c>
      <c r="G593" s="98">
        <v>13.17</v>
      </c>
      <c r="H593" s="98">
        <v>0.63</v>
      </c>
      <c r="I593" s="98">
        <v>13.8</v>
      </c>
      <c r="J593" s="99">
        <v>490</v>
      </c>
      <c r="K593" s="39" t="s">
        <v>69</v>
      </c>
      <c r="L593" s="1">
        <v>15.02</v>
      </c>
      <c r="M593" s="1">
        <v>28.82</v>
      </c>
      <c r="N593" s="100">
        <v>608</v>
      </c>
      <c r="O593" s="39" t="s">
        <v>69</v>
      </c>
      <c r="P593" s="1">
        <v>22.51</v>
      </c>
      <c r="Q593" s="39">
        <f>+P593+M593</f>
        <v>51.33</v>
      </c>
      <c r="R593" s="99">
        <v>345</v>
      </c>
    </row>
    <row r="594" spans="3:18" ht="13" customHeight="1" x14ac:dyDescent="0.15">
      <c r="C594" s="97" t="s">
        <v>620</v>
      </c>
      <c r="D594" s="1" t="s">
        <v>64</v>
      </c>
      <c r="E594" s="80" t="s">
        <v>61</v>
      </c>
      <c r="F594" s="39" t="s">
        <v>62</v>
      </c>
      <c r="J594" s="80"/>
      <c r="K594" s="39"/>
      <c r="N594" s="100"/>
      <c r="O594" s="39"/>
      <c r="Q594" s="39"/>
      <c r="R594" s="80"/>
    </row>
    <row r="595" spans="3:18" ht="13" customHeight="1" x14ac:dyDescent="0.15">
      <c r="C595" s="97" t="s">
        <v>621</v>
      </c>
      <c r="D595" s="1" t="s">
        <v>72</v>
      </c>
      <c r="E595" s="80" t="s">
        <v>61</v>
      </c>
      <c r="F595" s="39" t="s">
        <v>62</v>
      </c>
      <c r="J595" s="80"/>
      <c r="K595" s="39"/>
      <c r="N595" s="100"/>
      <c r="O595" s="39"/>
      <c r="Q595" s="39"/>
      <c r="R595" s="80"/>
    </row>
    <row r="596" spans="3:18" ht="13" customHeight="1" x14ac:dyDescent="0.15">
      <c r="C596" s="97" t="s">
        <v>622</v>
      </c>
      <c r="D596" s="1" t="s">
        <v>68</v>
      </c>
      <c r="E596" s="80" t="s">
        <v>61</v>
      </c>
      <c r="F596" s="39" t="s">
        <v>62</v>
      </c>
      <c r="J596" s="80"/>
      <c r="K596" s="39"/>
      <c r="N596" s="100"/>
      <c r="O596" s="39"/>
      <c r="Q596" s="39"/>
      <c r="R596" s="80"/>
    </row>
    <row r="597" spans="3:18" ht="13" customHeight="1" x14ac:dyDescent="0.15">
      <c r="C597" s="97" t="s">
        <v>623</v>
      </c>
      <c r="D597" s="1" t="s">
        <v>68</v>
      </c>
      <c r="E597" s="80" t="s">
        <v>61</v>
      </c>
      <c r="F597" s="39" t="s">
        <v>62</v>
      </c>
      <c r="J597" s="80"/>
      <c r="K597" s="39"/>
      <c r="N597" s="100"/>
      <c r="O597" s="39"/>
      <c r="Q597" s="39"/>
      <c r="R597" s="80"/>
    </row>
    <row r="598" spans="3:18" ht="13" customHeight="1" x14ac:dyDescent="0.15">
      <c r="C598" s="97" t="s">
        <v>624</v>
      </c>
      <c r="D598" s="1" t="s">
        <v>60</v>
      </c>
      <c r="E598" s="80" t="s">
        <v>88</v>
      </c>
      <c r="F598" s="39" t="s">
        <v>62</v>
      </c>
      <c r="J598" s="80"/>
      <c r="K598" s="39"/>
      <c r="N598" s="100"/>
      <c r="O598" s="39"/>
      <c r="Q598" s="39"/>
      <c r="R598" s="80"/>
    </row>
    <row r="599" spans="3:18" ht="13" customHeight="1" x14ac:dyDescent="0.15">
      <c r="C599" s="97" t="s">
        <v>625</v>
      </c>
      <c r="D599" s="1" t="s">
        <v>66</v>
      </c>
      <c r="E599" s="80" t="s">
        <v>61</v>
      </c>
      <c r="F599" s="39" t="s">
        <v>62</v>
      </c>
      <c r="J599" s="80"/>
      <c r="K599" s="39"/>
      <c r="N599" s="100"/>
      <c r="O599" s="39"/>
      <c r="Q599" s="39"/>
      <c r="R599" s="80"/>
    </row>
    <row r="600" spans="3:18" ht="13" customHeight="1" x14ac:dyDescent="0.15">
      <c r="C600" s="97" t="s">
        <v>626</v>
      </c>
      <c r="D600" s="1" t="s">
        <v>68</v>
      </c>
      <c r="E600" s="80" t="s">
        <v>61</v>
      </c>
      <c r="F600" s="39" t="s">
        <v>62</v>
      </c>
      <c r="J600" s="80"/>
      <c r="K600" s="39"/>
      <c r="N600" s="100"/>
      <c r="O600" s="39"/>
      <c r="Q600" s="39"/>
      <c r="R600" s="80"/>
    </row>
    <row r="601" spans="3:18" ht="13" customHeight="1" x14ac:dyDescent="0.15">
      <c r="C601" s="97" t="s">
        <v>627</v>
      </c>
      <c r="D601" s="1" t="s">
        <v>64</v>
      </c>
      <c r="E601" s="80" t="s">
        <v>61</v>
      </c>
      <c r="F601" s="39" t="s">
        <v>69</v>
      </c>
      <c r="G601" s="1">
        <v>11.26</v>
      </c>
      <c r="H601" s="1">
        <v>2.21</v>
      </c>
      <c r="I601" s="1">
        <v>13.469999999999999</v>
      </c>
      <c r="J601" s="80">
        <v>585</v>
      </c>
      <c r="K601" s="39" t="s">
        <v>62</v>
      </c>
      <c r="N601" s="100"/>
      <c r="O601" s="39"/>
      <c r="Q601" s="39"/>
      <c r="R601" s="80"/>
    </row>
    <row r="602" spans="3:18" ht="13" customHeight="1" x14ac:dyDescent="0.15">
      <c r="C602" s="97" t="s">
        <v>628</v>
      </c>
      <c r="D602" s="1" t="s">
        <v>85</v>
      </c>
      <c r="E602" s="80" t="s">
        <v>61</v>
      </c>
      <c r="F602" s="39" t="s">
        <v>62</v>
      </c>
      <c r="J602" s="80"/>
      <c r="K602" s="39"/>
      <c r="N602" s="100"/>
      <c r="O602" s="39"/>
      <c r="Q602" s="39"/>
      <c r="R602" s="80"/>
    </row>
    <row r="603" spans="3:18" ht="13" customHeight="1" x14ac:dyDescent="0.15">
      <c r="C603" s="97" t="s">
        <v>629</v>
      </c>
      <c r="D603" s="1" t="s">
        <v>68</v>
      </c>
      <c r="E603" s="80" t="s">
        <v>61</v>
      </c>
      <c r="F603" s="39" t="s">
        <v>62</v>
      </c>
      <c r="J603" s="80"/>
      <c r="K603" s="39"/>
      <c r="N603" s="100"/>
      <c r="O603" s="39"/>
      <c r="Q603" s="39"/>
      <c r="R603" s="80"/>
    </row>
    <row r="604" spans="3:18" ht="13" customHeight="1" x14ac:dyDescent="0.15">
      <c r="C604" s="97" t="s">
        <v>630</v>
      </c>
      <c r="D604" s="1" t="s">
        <v>68</v>
      </c>
      <c r="E604" s="80" t="s">
        <v>61</v>
      </c>
      <c r="F604" s="39" t="s">
        <v>62</v>
      </c>
      <c r="J604" s="80"/>
      <c r="K604" s="39"/>
      <c r="N604" s="100"/>
      <c r="O604" s="39"/>
      <c r="Q604" s="39"/>
      <c r="R604" s="80"/>
    </row>
    <row r="605" spans="3:18" ht="13" customHeight="1" x14ac:dyDescent="0.15">
      <c r="C605" s="97" t="s">
        <v>631</v>
      </c>
      <c r="D605" s="1" t="s">
        <v>326</v>
      </c>
      <c r="E605" s="80" t="s">
        <v>61</v>
      </c>
      <c r="F605" s="39" t="s">
        <v>62</v>
      </c>
      <c r="J605" s="80"/>
      <c r="K605" s="39"/>
      <c r="N605" s="100"/>
      <c r="O605" s="39"/>
      <c r="Q605" s="39"/>
      <c r="R605" s="80"/>
    </row>
    <row r="606" spans="3:18" ht="13" customHeight="1" x14ac:dyDescent="0.15">
      <c r="C606" s="97" t="s">
        <v>632</v>
      </c>
      <c r="D606" s="1" t="s">
        <v>79</v>
      </c>
      <c r="E606" s="80" t="s">
        <v>61</v>
      </c>
      <c r="F606" s="39" t="s">
        <v>62</v>
      </c>
      <c r="J606" s="80"/>
      <c r="K606" s="39"/>
      <c r="N606" s="100"/>
      <c r="O606" s="39"/>
      <c r="Q606" s="39"/>
      <c r="R606" s="80"/>
    </row>
    <row r="607" spans="3:18" ht="13" customHeight="1" x14ac:dyDescent="0.15">
      <c r="C607" s="97" t="s">
        <v>633</v>
      </c>
      <c r="D607" s="1" t="s">
        <v>64</v>
      </c>
      <c r="E607" s="80" t="s">
        <v>61</v>
      </c>
      <c r="F607" s="39" t="s">
        <v>62</v>
      </c>
      <c r="J607" s="80"/>
      <c r="K607" s="39"/>
      <c r="N607" s="100"/>
      <c r="O607" s="39"/>
      <c r="Q607" s="39"/>
      <c r="R607" s="80"/>
    </row>
    <row r="608" spans="3:18" ht="13" customHeight="1" x14ac:dyDescent="0.15">
      <c r="C608" s="97" t="s">
        <v>634</v>
      </c>
      <c r="D608" s="1" t="s">
        <v>64</v>
      </c>
      <c r="E608" s="80" t="s">
        <v>61</v>
      </c>
      <c r="F608" s="39" t="s">
        <v>69</v>
      </c>
      <c r="G608" s="98">
        <v>13.33</v>
      </c>
      <c r="H608" s="98">
        <v>2.21</v>
      </c>
      <c r="I608" s="98">
        <v>15.54</v>
      </c>
      <c r="J608" s="99">
        <v>153</v>
      </c>
      <c r="K608" s="39" t="s">
        <v>69</v>
      </c>
      <c r="L608" s="1">
        <v>17.78</v>
      </c>
      <c r="M608" s="1">
        <v>33.32</v>
      </c>
      <c r="N608" s="100">
        <v>104</v>
      </c>
      <c r="O608" s="39" t="s">
        <v>62</v>
      </c>
      <c r="Q608" s="39"/>
      <c r="R608" s="80"/>
    </row>
    <row r="609" spans="3:18" ht="13" customHeight="1" x14ac:dyDescent="0.15">
      <c r="C609" s="97" t="s">
        <v>635</v>
      </c>
      <c r="D609" s="1" t="s">
        <v>72</v>
      </c>
      <c r="E609" s="80" t="s">
        <v>61</v>
      </c>
      <c r="F609" s="39" t="s">
        <v>62</v>
      </c>
      <c r="J609" s="80"/>
      <c r="K609" s="39"/>
      <c r="N609" s="100"/>
      <c r="O609" s="39"/>
      <c r="Q609" s="39"/>
      <c r="R609" s="80"/>
    </row>
    <row r="610" spans="3:18" ht="13" customHeight="1" x14ac:dyDescent="0.15">
      <c r="C610" s="97" t="s">
        <v>636</v>
      </c>
      <c r="D610" s="1" t="s">
        <v>66</v>
      </c>
      <c r="E610" s="80" t="s">
        <v>61</v>
      </c>
      <c r="F610" s="39" t="s">
        <v>62</v>
      </c>
      <c r="J610" s="80"/>
      <c r="K610" s="39"/>
      <c r="N610" s="100"/>
      <c r="O610" s="39"/>
      <c r="Q610" s="39"/>
      <c r="R610" s="80"/>
    </row>
    <row r="611" spans="3:18" ht="13" customHeight="1" x14ac:dyDescent="0.15">
      <c r="C611" s="97" t="s">
        <v>637</v>
      </c>
      <c r="D611" s="1" t="s">
        <v>72</v>
      </c>
      <c r="E611" s="80" t="s">
        <v>88</v>
      </c>
      <c r="F611" s="39" t="s">
        <v>62</v>
      </c>
      <c r="J611" s="80"/>
      <c r="K611" s="39"/>
      <c r="N611" s="100"/>
      <c r="O611" s="39"/>
      <c r="Q611" s="39"/>
      <c r="R611" s="80"/>
    </row>
    <row r="612" spans="3:18" ht="13" customHeight="1" x14ac:dyDescent="0.15">
      <c r="C612" s="97" t="s">
        <v>638</v>
      </c>
      <c r="D612" s="1" t="s">
        <v>79</v>
      </c>
      <c r="E612" s="80" t="s">
        <v>61</v>
      </c>
      <c r="F612" s="39" t="s">
        <v>62</v>
      </c>
      <c r="J612" s="80"/>
      <c r="K612" s="39"/>
      <c r="N612" s="100"/>
      <c r="O612" s="39"/>
      <c r="Q612" s="39"/>
      <c r="R612" s="80"/>
    </row>
    <row r="613" spans="3:18" x14ac:dyDescent="0.15">
      <c r="C613" s="97" t="s">
        <v>639</v>
      </c>
      <c r="D613" s="1" t="s">
        <v>68</v>
      </c>
      <c r="E613" s="80" t="s">
        <v>61</v>
      </c>
      <c r="F613" s="39" t="s">
        <v>69</v>
      </c>
      <c r="G613" s="98">
        <v>13.3</v>
      </c>
      <c r="H613" s="98">
        <v>1.1000000000000001</v>
      </c>
      <c r="I613" s="98">
        <v>14.4</v>
      </c>
      <c r="J613" s="99">
        <v>338</v>
      </c>
      <c r="K613" s="39" t="s">
        <v>69</v>
      </c>
      <c r="L613" s="1">
        <v>16.09</v>
      </c>
      <c r="M613" s="1">
        <v>30.490000000000002</v>
      </c>
      <c r="N613" s="100">
        <v>360</v>
      </c>
      <c r="O613" s="39" t="str">
        <f>+VLOOKUP(C613,'[1]Notas 3º - TL'!$A$1:$B$678,2,"FALSO")</f>
        <v>SI</v>
      </c>
      <c r="Q613" s="39"/>
      <c r="R613" s="80"/>
    </row>
    <row r="614" spans="3:18" x14ac:dyDescent="0.15">
      <c r="C614" s="97" t="s">
        <v>792</v>
      </c>
      <c r="D614" s="1" t="s">
        <v>68</v>
      </c>
      <c r="E614" s="80" t="s">
        <v>88</v>
      </c>
      <c r="F614" s="39" t="s">
        <v>69</v>
      </c>
      <c r="G614" s="98">
        <v>12.38</v>
      </c>
      <c r="H614" s="98">
        <v>1.65</v>
      </c>
      <c r="I614" s="98">
        <v>14.030000000000001</v>
      </c>
      <c r="J614" s="99">
        <v>423</v>
      </c>
      <c r="K614" s="39" t="s">
        <v>69</v>
      </c>
      <c r="L614" s="1">
        <v>19.62</v>
      </c>
      <c r="M614" s="1">
        <v>33.650000000000006</v>
      </c>
      <c r="N614" s="100">
        <v>84</v>
      </c>
      <c r="O614" s="39" t="s">
        <v>69</v>
      </c>
      <c r="P614" s="1">
        <v>23.27</v>
      </c>
      <c r="Q614" s="39">
        <f>+P614+M614</f>
        <v>56.92</v>
      </c>
      <c r="R614" s="99">
        <v>107</v>
      </c>
    </row>
    <row r="615" spans="3:18" ht="13" customHeight="1" x14ac:dyDescent="0.15">
      <c r="C615" s="97" t="s">
        <v>641</v>
      </c>
      <c r="D615" s="1" t="s">
        <v>64</v>
      </c>
      <c r="E615" s="80" t="s">
        <v>61</v>
      </c>
      <c r="F615" s="39" t="s">
        <v>62</v>
      </c>
      <c r="J615" s="80"/>
      <c r="K615" s="39"/>
      <c r="N615" s="100"/>
      <c r="O615" s="39"/>
      <c r="Q615" s="39"/>
      <c r="R615" s="80"/>
    </row>
    <row r="616" spans="3:18" ht="13" customHeight="1" x14ac:dyDescent="0.15">
      <c r="C616" s="97" t="s">
        <v>642</v>
      </c>
      <c r="D616" s="1" t="s">
        <v>85</v>
      </c>
      <c r="E616" s="80" t="s">
        <v>61</v>
      </c>
      <c r="F616" s="39" t="s">
        <v>62</v>
      </c>
      <c r="J616" s="80"/>
      <c r="K616" s="39"/>
      <c r="N616" s="100"/>
      <c r="O616" s="39"/>
      <c r="Q616" s="39"/>
      <c r="R616" s="80"/>
    </row>
    <row r="617" spans="3:18" ht="13" customHeight="1" x14ac:dyDescent="0.15">
      <c r="C617" s="97" t="s">
        <v>643</v>
      </c>
      <c r="D617" s="1" t="s">
        <v>85</v>
      </c>
      <c r="E617" s="80" t="s">
        <v>61</v>
      </c>
      <c r="F617" s="39" t="s">
        <v>62</v>
      </c>
      <c r="J617" s="80"/>
      <c r="K617" s="39"/>
      <c r="N617" s="100"/>
      <c r="O617" s="39"/>
      <c r="Q617" s="39"/>
      <c r="R617" s="80"/>
    </row>
    <row r="618" spans="3:18" x14ac:dyDescent="0.15">
      <c r="C618" s="97" t="s">
        <v>802</v>
      </c>
      <c r="D618" s="1" t="s">
        <v>68</v>
      </c>
      <c r="E618" s="80" t="s">
        <v>61</v>
      </c>
      <c r="F618" s="39" t="s">
        <v>69</v>
      </c>
      <c r="G618" s="98">
        <v>12.98</v>
      </c>
      <c r="H618" s="98">
        <v>0</v>
      </c>
      <c r="I618" s="98">
        <v>12.98</v>
      </c>
      <c r="J618" s="99">
        <v>746</v>
      </c>
      <c r="K618" s="39" t="s">
        <v>69</v>
      </c>
      <c r="L618" s="1">
        <v>17.02</v>
      </c>
      <c r="M618" s="1">
        <v>30</v>
      </c>
      <c r="N618" s="100">
        <v>440</v>
      </c>
      <c r="O618" s="39" t="s">
        <v>69</v>
      </c>
      <c r="P618" s="1">
        <v>22.61</v>
      </c>
      <c r="Q618" s="39">
        <f>+P618+M618</f>
        <v>52.61</v>
      </c>
      <c r="R618" s="99">
        <v>290</v>
      </c>
    </row>
    <row r="619" spans="3:18" ht="13" customHeight="1" x14ac:dyDescent="0.15">
      <c r="C619" s="97" t="s">
        <v>645</v>
      </c>
      <c r="D619" s="1" t="s">
        <v>85</v>
      </c>
      <c r="E619" s="80" t="s">
        <v>61</v>
      </c>
      <c r="F619" s="39" t="s">
        <v>62</v>
      </c>
      <c r="J619" s="80"/>
      <c r="K619" s="39"/>
      <c r="N619" s="100"/>
      <c r="O619" s="39"/>
      <c r="Q619" s="39"/>
      <c r="R619" s="80"/>
    </row>
    <row r="620" spans="3:18" ht="13" customHeight="1" x14ac:dyDescent="0.15">
      <c r="C620" s="97" t="s">
        <v>646</v>
      </c>
      <c r="D620" s="1" t="s">
        <v>68</v>
      </c>
      <c r="E620" s="80" t="s">
        <v>61</v>
      </c>
      <c r="F620" s="39" t="s">
        <v>62</v>
      </c>
      <c r="J620" s="80"/>
      <c r="K620" s="39"/>
      <c r="N620" s="100"/>
      <c r="O620" s="39"/>
      <c r="Q620" s="39"/>
      <c r="R620" s="80"/>
    </row>
    <row r="621" spans="3:18" ht="13" customHeight="1" x14ac:dyDescent="0.15">
      <c r="C621" s="97" t="s">
        <v>647</v>
      </c>
      <c r="D621" s="1" t="s">
        <v>85</v>
      </c>
      <c r="E621" s="80" t="s">
        <v>61</v>
      </c>
      <c r="F621" s="39" t="s">
        <v>62</v>
      </c>
      <c r="J621" s="80"/>
      <c r="K621" s="39"/>
      <c r="N621" s="100"/>
      <c r="O621" s="39"/>
      <c r="Q621" s="39"/>
      <c r="R621" s="80"/>
    </row>
    <row r="622" spans="3:18" ht="13" customHeight="1" x14ac:dyDescent="0.15">
      <c r="C622" s="97" t="s">
        <v>648</v>
      </c>
      <c r="D622" s="1" t="s">
        <v>79</v>
      </c>
      <c r="E622" s="80" t="s">
        <v>61</v>
      </c>
      <c r="F622" s="39" t="s">
        <v>69</v>
      </c>
      <c r="G622" s="1">
        <v>10.43</v>
      </c>
      <c r="H622" s="1">
        <v>2.52</v>
      </c>
      <c r="I622" s="1">
        <v>12.95</v>
      </c>
      <c r="J622" s="80">
        <v>764</v>
      </c>
      <c r="K622" s="39" t="s">
        <v>62</v>
      </c>
      <c r="N622" s="100"/>
      <c r="O622" s="39"/>
      <c r="Q622" s="39"/>
      <c r="R622" s="80"/>
    </row>
    <row r="623" spans="3:18" ht="13" customHeight="1" x14ac:dyDescent="0.15">
      <c r="C623" s="97" t="s">
        <v>649</v>
      </c>
      <c r="D623" s="1" t="s">
        <v>66</v>
      </c>
      <c r="E623" s="80" t="s">
        <v>61</v>
      </c>
      <c r="F623" s="39" t="s">
        <v>62</v>
      </c>
      <c r="J623" s="80"/>
      <c r="K623" s="39"/>
      <c r="N623" s="100"/>
      <c r="O623" s="39"/>
      <c r="Q623" s="39"/>
      <c r="R623" s="80"/>
    </row>
    <row r="624" spans="3:18" ht="13" customHeight="1" x14ac:dyDescent="0.15">
      <c r="C624" s="97" t="s">
        <v>650</v>
      </c>
      <c r="D624" s="1" t="s">
        <v>64</v>
      </c>
      <c r="E624" s="80" t="s">
        <v>61</v>
      </c>
      <c r="F624" s="39" t="s">
        <v>69</v>
      </c>
      <c r="G624" s="1">
        <v>10.83</v>
      </c>
      <c r="H624" s="1">
        <v>0.47</v>
      </c>
      <c r="I624" s="1">
        <v>11.3</v>
      </c>
      <c r="J624" s="80">
        <v>1243</v>
      </c>
      <c r="K624" s="39" t="s">
        <v>62</v>
      </c>
      <c r="N624" s="100"/>
      <c r="O624" s="39"/>
      <c r="Q624" s="39"/>
      <c r="R624" s="80"/>
    </row>
    <row r="625" spans="3:18" x14ac:dyDescent="0.15">
      <c r="C625" s="97" t="s">
        <v>819</v>
      </c>
      <c r="D625" s="1" t="s">
        <v>68</v>
      </c>
      <c r="E625" s="80" t="s">
        <v>61</v>
      </c>
      <c r="F625" s="39" t="s">
        <v>69</v>
      </c>
      <c r="G625" s="98">
        <v>11.53</v>
      </c>
      <c r="H625" s="98">
        <v>2.52</v>
      </c>
      <c r="I625" s="98">
        <v>14.049999999999999</v>
      </c>
      <c r="J625" s="99">
        <v>420</v>
      </c>
      <c r="K625" s="39" t="s">
        <v>69</v>
      </c>
      <c r="L625" s="1">
        <v>16.07</v>
      </c>
      <c r="M625" s="1">
        <v>30.119999999999997</v>
      </c>
      <c r="N625" s="100">
        <v>416</v>
      </c>
      <c r="O625" s="39" t="s">
        <v>69</v>
      </c>
      <c r="P625" s="1">
        <v>22.35</v>
      </c>
      <c r="Q625" s="39">
        <f>+P625+M625</f>
        <v>52.47</v>
      </c>
      <c r="R625" s="99">
        <v>294</v>
      </c>
    </row>
    <row r="626" spans="3:18" x14ac:dyDescent="0.15">
      <c r="C626" s="97" t="s">
        <v>827</v>
      </c>
      <c r="D626" s="1" t="s">
        <v>68</v>
      </c>
      <c r="E626" s="80" t="s">
        <v>61</v>
      </c>
      <c r="F626" s="39" t="s">
        <v>69</v>
      </c>
      <c r="G626" s="98">
        <v>14.7</v>
      </c>
      <c r="H626" s="98">
        <v>0.78</v>
      </c>
      <c r="I626" s="98">
        <v>15.479999999999999</v>
      </c>
      <c r="J626" s="99">
        <v>159</v>
      </c>
      <c r="K626" s="39" t="s">
        <v>69</v>
      </c>
      <c r="L626" s="1">
        <v>16.5</v>
      </c>
      <c r="M626" s="1">
        <v>31.979999999999997</v>
      </c>
      <c r="N626" s="100">
        <v>193</v>
      </c>
      <c r="O626" s="39" t="s">
        <v>69</v>
      </c>
      <c r="P626" s="1">
        <v>23.69</v>
      </c>
      <c r="Q626" s="39">
        <f>+P626+M626</f>
        <v>55.67</v>
      </c>
      <c r="R626" s="99">
        <v>153</v>
      </c>
    </row>
    <row r="627" spans="3:18" ht="13" customHeight="1" x14ac:dyDescent="0.15">
      <c r="C627" s="97" t="s">
        <v>653</v>
      </c>
      <c r="D627" s="1" t="s">
        <v>85</v>
      </c>
      <c r="E627" s="80" t="s">
        <v>61</v>
      </c>
      <c r="F627" s="39" t="s">
        <v>62</v>
      </c>
      <c r="J627" s="80"/>
      <c r="K627" s="39"/>
      <c r="N627" s="100"/>
      <c r="O627" s="39"/>
      <c r="Q627" s="39"/>
      <c r="R627" s="80"/>
    </row>
    <row r="628" spans="3:18" ht="13" customHeight="1" x14ac:dyDescent="0.15">
      <c r="C628" s="97" t="s">
        <v>654</v>
      </c>
      <c r="D628" s="1" t="s">
        <v>85</v>
      </c>
      <c r="E628" s="80" t="s">
        <v>61</v>
      </c>
      <c r="F628" s="39" t="s">
        <v>62</v>
      </c>
      <c r="J628" s="80"/>
      <c r="K628" s="39"/>
      <c r="N628" s="100"/>
      <c r="O628" s="39"/>
      <c r="Q628" s="39"/>
      <c r="R628" s="80"/>
    </row>
    <row r="629" spans="3:18" ht="13" customHeight="1" x14ac:dyDescent="0.15">
      <c r="C629" s="97" t="s">
        <v>655</v>
      </c>
      <c r="D629" s="1" t="s">
        <v>79</v>
      </c>
      <c r="E629" s="80" t="s">
        <v>61</v>
      </c>
      <c r="F629" s="39" t="s">
        <v>69</v>
      </c>
      <c r="G629" s="1">
        <v>11.45</v>
      </c>
      <c r="H629" s="1">
        <v>0.94</v>
      </c>
      <c r="I629" s="1">
        <v>12.389999999999999</v>
      </c>
      <c r="J629" s="80">
        <v>952</v>
      </c>
      <c r="K629" s="39" t="s">
        <v>62</v>
      </c>
      <c r="N629" s="100"/>
      <c r="O629" s="39"/>
      <c r="Q629" s="39"/>
      <c r="R629" s="80"/>
    </row>
    <row r="630" spans="3:18" ht="13" customHeight="1" x14ac:dyDescent="0.15">
      <c r="C630" s="97" t="s">
        <v>656</v>
      </c>
      <c r="D630" s="1" t="s">
        <v>64</v>
      </c>
      <c r="E630" s="80" t="s">
        <v>61</v>
      </c>
      <c r="F630" s="39" t="s">
        <v>62</v>
      </c>
      <c r="J630" s="80"/>
      <c r="K630" s="39"/>
      <c r="N630" s="100"/>
      <c r="O630" s="39"/>
      <c r="Q630" s="39"/>
      <c r="R630" s="80"/>
    </row>
    <row r="631" spans="3:18" ht="13" customHeight="1" x14ac:dyDescent="0.15">
      <c r="C631" s="97" t="s">
        <v>657</v>
      </c>
      <c r="D631" s="1" t="s">
        <v>85</v>
      </c>
      <c r="E631" s="80" t="s">
        <v>61</v>
      </c>
      <c r="F631" s="39" t="s">
        <v>62</v>
      </c>
      <c r="J631" s="80"/>
      <c r="K631" s="39"/>
      <c r="N631" s="100"/>
      <c r="O631" s="39"/>
      <c r="Q631" s="39"/>
      <c r="R631" s="80"/>
    </row>
    <row r="632" spans="3:18" ht="13" customHeight="1" x14ac:dyDescent="0.15">
      <c r="C632" s="97" t="s">
        <v>658</v>
      </c>
      <c r="D632" s="1" t="s">
        <v>72</v>
      </c>
      <c r="E632" s="80" t="s">
        <v>61</v>
      </c>
      <c r="F632" s="39" t="s">
        <v>62</v>
      </c>
      <c r="J632" s="80"/>
      <c r="K632" s="39"/>
      <c r="N632" s="100"/>
      <c r="O632" s="39"/>
      <c r="Q632" s="39"/>
      <c r="R632" s="80"/>
    </row>
    <row r="633" spans="3:18" ht="13" customHeight="1" x14ac:dyDescent="0.15">
      <c r="C633" s="97" t="s">
        <v>659</v>
      </c>
      <c r="D633" s="1" t="s">
        <v>68</v>
      </c>
      <c r="E633" s="80" t="s">
        <v>61</v>
      </c>
      <c r="F633" s="39" t="s">
        <v>62</v>
      </c>
      <c r="J633" s="80"/>
      <c r="K633" s="39"/>
      <c r="N633" s="100"/>
      <c r="O633" s="39"/>
      <c r="Q633" s="39"/>
      <c r="R633" s="80"/>
    </row>
    <row r="634" spans="3:18" ht="13" customHeight="1" x14ac:dyDescent="0.15">
      <c r="C634" s="97" t="s">
        <v>660</v>
      </c>
      <c r="D634" s="1" t="s">
        <v>72</v>
      </c>
      <c r="E634" s="80" t="s">
        <v>61</v>
      </c>
      <c r="F634" s="39" t="s">
        <v>62</v>
      </c>
      <c r="J634" s="80"/>
      <c r="K634" s="39"/>
      <c r="N634" s="100"/>
      <c r="O634" s="39"/>
      <c r="Q634" s="39"/>
      <c r="R634" s="80"/>
    </row>
    <row r="635" spans="3:18" ht="13" customHeight="1" x14ac:dyDescent="0.15">
      <c r="C635" s="97" t="s">
        <v>661</v>
      </c>
      <c r="D635" s="1" t="s">
        <v>72</v>
      </c>
      <c r="E635" s="80" t="s">
        <v>61</v>
      </c>
      <c r="F635" s="39" t="s">
        <v>62</v>
      </c>
      <c r="J635" s="80"/>
      <c r="K635" s="39"/>
      <c r="N635" s="100"/>
      <c r="O635" s="39"/>
      <c r="Q635" s="39"/>
      <c r="R635" s="80"/>
    </row>
    <row r="636" spans="3:18" ht="13" customHeight="1" x14ac:dyDescent="0.15">
      <c r="C636" s="97" t="s">
        <v>662</v>
      </c>
      <c r="D636" s="1" t="s">
        <v>60</v>
      </c>
      <c r="E636" s="80" t="s">
        <v>61</v>
      </c>
      <c r="F636" s="39" t="s">
        <v>62</v>
      </c>
      <c r="J636" s="80"/>
      <c r="K636" s="39"/>
      <c r="N636" s="100"/>
      <c r="O636" s="39"/>
      <c r="Q636" s="39"/>
      <c r="R636" s="80"/>
    </row>
    <row r="637" spans="3:18" ht="13" customHeight="1" x14ac:dyDescent="0.15">
      <c r="C637" s="97" t="s">
        <v>663</v>
      </c>
      <c r="D637" s="1" t="s">
        <v>79</v>
      </c>
      <c r="E637" s="80" t="s">
        <v>61</v>
      </c>
      <c r="F637" s="39" t="s">
        <v>62</v>
      </c>
      <c r="J637" s="80"/>
      <c r="K637" s="39"/>
      <c r="N637" s="100"/>
      <c r="O637" s="39"/>
      <c r="Q637" s="39"/>
      <c r="R637" s="80"/>
    </row>
    <row r="638" spans="3:18" ht="13" customHeight="1" x14ac:dyDescent="0.15">
      <c r="C638" s="97" t="s">
        <v>664</v>
      </c>
      <c r="D638" s="1" t="s">
        <v>66</v>
      </c>
      <c r="E638" s="80" t="s">
        <v>61</v>
      </c>
      <c r="F638" s="39" t="s">
        <v>62</v>
      </c>
      <c r="J638" s="80"/>
      <c r="K638" s="39"/>
      <c r="N638" s="100"/>
      <c r="O638" s="39"/>
      <c r="Q638" s="39"/>
      <c r="R638" s="80"/>
    </row>
    <row r="639" spans="3:18" ht="13" customHeight="1" x14ac:dyDescent="0.15">
      <c r="C639" s="97" t="s">
        <v>665</v>
      </c>
      <c r="D639" s="1" t="s">
        <v>64</v>
      </c>
      <c r="E639" s="80" t="s">
        <v>61</v>
      </c>
      <c r="F639" s="39" t="s">
        <v>62</v>
      </c>
      <c r="J639" s="80"/>
      <c r="K639" s="39"/>
      <c r="N639" s="100"/>
      <c r="O639" s="39"/>
      <c r="Q639" s="39"/>
      <c r="R639" s="80"/>
    </row>
    <row r="640" spans="3:18" ht="13" customHeight="1" x14ac:dyDescent="0.15">
      <c r="C640" s="97" t="s">
        <v>666</v>
      </c>
      <c r="D640" s="1" t="s">
        <v>85</v>
      </c>
      <c r="E640" s="80" t="s">
        <v>61</v>
      </c>
      <c r="F640" s="39" t="s">
        <v>62</v>
      </c>
      <c r="J640" s="80"/>
      <c r="K640" s="39"/>
      <c r="N640" s="100"/>
      <c r="O640" s="39"/>
      <c r="Q640" s="39"/>
      <c r="R640" s="80"/>
    </row>
    <row r="641" spans="3:18" x14ac:dyDescent="0.15">
      <c r="C641" s="97" t="s">
        <v>842</v>
      </c>
      <c r="D641" s="1" t="s">
        <v>60</v>
      </c>
      <c r="E641" s="80" t="s">
        <v>61</v>
      </c>
      <c r="F641" s="39" t="s">
        <v>69</v>
      </c>
      <c r="G641" s="98">
        <v>13.68</v>
      </c>
      <c r="H641" s="98">
        <v>2.68</v>
      </c>
      <c r="I641" s="98">
        <v>16.36</v>
      </c>
      <c r="J641" s="99">
        <v>69</v>
      </c>
      <c r="K641" s="39" t="s">
        <v>69</v>
      </c>
      <c r="L641" s="1">
        <v>19.05</v>
      </c>
      <c r="M641" s="1">
        <v>35.409999999999997</v>
      </c>
      <c r="N641" s="100">
        <v>26</v>
      </c>
      <c r="O641" s="39" t="s">
        <v>69</v>
      </c>
      <c r="P641" s="1">
        <v>24.74</v>
      </c>
      <c r="Q641" s="39">
        <f>+P641+M641</f>
        <v>60.149999999999991</v>
      </c>
      <c r="R641" s="99">
        <v>43</v>
      </c>
    </row>
    <row r="642" spans="3:18" ht="13" customHeight="1" x14ac:dyDescent="0.15">
      <c r="C642" s="97" t="s">
        <v>668</v>
      </c>
      <c r="D642" s="1" t="s">
        <v>66</v>
      </c>
      <c r="E642" s="80" t="s">
        <v>88</v>
      </c>
      <c r="F642" s="39" t="s">
        <v>69</v>
      </c>
      <c r="G642" s="98">
        <v>10.62</v>
      </c>
      <c r="H642" s="98">
        <v>2.4</v>
      </c>
      <c r="I642" s="98">
        <v>13.02</v>
      </c>
      <c r="J642" s="99">
        <v>732</v>
      </c>
      <c r="K642" s="39" t="s">
        <v>69</v>
      </c>
      <c r="L642" s="1">
        <v>15.54</v>
      </c>
      <c r="M642" s="1">
        <v>28.56</v>
      </c>
      <c r="N642" s="100">
        <v>644</v>
      </c>
      <c r="O642" s="39" t="s">
        <v>62</v>
      </c>
      <c r="Q642" s="39"/>
      <c r="R642" s="80"/>
    </row>
    <row r="643" spans="3:18" ht="13" customHeight="1" x14ac:dyDescent="0.15">
      <c r="C643" s="97" t="s">
        <v>669</v>
      </c>
      <c r="D643" s="1" t="s">
        <v>68</v>
      </c>
      <c r="E643" s="80" t="s">
        <v>61</v>
      </c>
      <c r="F643" s="39" t="s">
        <v>69</v>
      </c>
      <c r="G643" s="1">
        <v>12.4</v>
      </c>
      <c r="H643" s="1">
        <v>0.63</v>
      </c>
      <c r="I643" s="1">
        <v>13.030000000000001</v>
      </c>
      <c r="J643" s="80">
        <v>727</v>
      </c>
      <c r="K643" s="39" t="s">
        <v>62</v>
      </c>
      <c r="N643" s="100"/>
      <c r="O643" s="39"/>
      <c r="Q643" s="39"/>
      <c r="R643" s="80"/>
    </row>
    <row r="644" spans="3:18" ht="13" customHeight="1" x14ac:dyDescent="0.15">
      <c r="C644" s="97" t="s">
        <v>670</v>
      </c>
      <c r="D644" s="1" t="s">
        <v>64</v>
      </c>
      <c r="E644" s="80" t="s">
        <v>61</v>
      </c>
      <c r="F644" s="39" t="s">
        <v>62</v>
      </c>
      <c r="J644" s="80"/>
      <c r="K644" s="39"/>
      <c r="N644" s="100"/>
      <c r="O644" s="39"/>
      <c r="Q644" s="39"/>
      <c r="R644" s="80"/>
    </row>
    <row r="645" spans="3:18" ht="13" customHeight="1" x14ac:dyDescent="0.15">
      <c r="C645" s="97" t="s">
        <v>671</v>
      </c>
      <c r="D645" s="1" t="s">
        <v>68</v>
      </c>
      <c r="E645" s="80" t="s">
        <v>88</v>
      </c>
      <c r="F645" s="39" t="s">
        <v>69</v>
      </c>
      <c r="G645" s="1">
        <v>11.45</v>
      </c>
      <c r="H645" s="1">
        <v>1.34</v>
      </c>
      <c r="I645" s="1">
        <v>12.79</v>
      </c>
      <c r="J645" s="80">
        <v>819</v>
      </c>
      <c r="K645" s="39" t="s">
        <v>62</v>
      </c>
      <c r="N645" s="100"/>
      <c r="O645" s="39"/>
      <c r="Q645" s="39"/>
      <c r="R645" s="80"/>
    </row>
    <row r="646" spans="3:18" ht="13" customHeight="1" x14ac:dyDescent="0.15">
      <c r="C646" s="97" t="s">
        <v>672</v>
      </c>
      <c r="D646" s="1" t="s">
        <v>82</v>
      </c>
      <c r="E646" s="80" t="s">
        <v>61</v>
      </c>
      <c r="F646" s="39" t="s">
        <v>69</v>
      </c>
      <c r="G646" s="1">
        <v>12.13</v>
      </c>
      <c r="H646" s="1">
        <v>0.15</v>
      </c>
      <c r="I646" s="1">
        <v>12.280000000000001</v>
      </c>
      <c r="J646" s="80">
        <v>984</v>
      </c>
      <c r="K646" s="39" t="s">
        <v>62</v>
      </c>
      <c r="N646" s="100"/>
      <c r="O646" s="39"/>
      <c r="Q646" s="39"/>
      <c r="R646" s="80"/>
    </row>
    <row r="647" spans="3:18" ht="13" customHeight="1" x14ac:dyDescent="0.15">
      <c r="C647" s="97" t="s">
        <v>673</v>
      </c>
      <c r="D647" s="1" t="s">
        <v>79</v>
      </c>
      <c r="E647" s="80" t="s">
        <v>61</v>
      </c>
      <c r="F647" s="39" t="s">
        <v>62</v>
      </c>
      <c r="J647" s="80"/>
      <c r="K647" s="39"/>
      <c r="N647" s="100"/>
      <c r="O647" s="39"/>
      <c r="Q647" s="39"/>
      <c r="R647" s="80"/>
    </row>
    <row r="648" spans="3:18" x14ac:dyDescent="0.15">
      <c r="C648" s="97" t="s">
        <v>843</v>
      </c>
      <c r="D648" s="1" t="s">
        <v>64</v>
      </c>
      <c r="E648" s="80" t="s">
        <v>61</v>
      </c>
      <c r="F648" s="39" t="s">
        <v>69</v>
      </c>
      <c r="G648" s="98">
        <v>12.2</v>
      </c>
      <c r="H648" s="98">
        <v>2.21</v>
      </c>
      <c r="I648" s="98">
        <v>14.41</v>
      </c>
      <c r="J648" s="99">
        <v>334</v>
      </c>
      <c r="K648" s="39" t="s">
        <v>69</v>
      </c>
      <c r="L648" s="1">
        <v>18.940000000000001</v>
      </c>
      <c r="M648" s="1">
        <v>33.35</v>
      </c>
      <c r="N648" s="100">
        <v>102</v>
      </c>
      <c r="O648" s="39" t="s">
        <v>69</v>
      </c>
      <c r="P648" s="1">
        <v>22.47</v>
      </c>
      <c r="Q648" s="39">
        <f>+P648+M648</f>
        <v>55.82</v>
      </c>
      <c r="R648" s="99">
        <v>147</v>
      </c>
    </row>
    <row r="649" spans="3:18" ht="13" customHeight="1" x14ac:dyDescent="0.15">
      <c r="C649" s="97" t="s">
        <v>675</v>
      </c>
      <c r="D649" s="1" t="s">
        <v>85</v>
      </c>
      <c r="E649" s="80" t="s">
        <v>61</v>
      </c>
      <c r="F649" s="39" t="s">
        <v>62</v>
      </c>
      <c r="J649" s="80"/>
      <c r="K649" s="39"/>
      <c r="N649" s="100"/>
      <c r="O649" s="39"/>
      <c r="Q649" s="39"/>
      <c r="R649" s="80"/>
    </row>
    <row r="650" spans="3:18" ht="13" customHeight="1" x14ac:dyDescent="0.15">
      <c r="C650" s="97" t="s">
        <v>676</v>
      </c>
      <c r="D650" s="1" t="s">
        <v>72</v>
      </c>
      <c r="E650" s="80" t="s">
        <v>61</v>
      </c>
      <c r="F650" s="39" t="s">
        <v>62</v>
      </c>
      <c r="J650" s="80"/>
      <c r="K650" s="39"/>
      <c r="N650" s="100"/>
      <c r="O650" s="39"/>
      <c r="Q650" s="39"/>
      <c r="R650" s="80"/>
    </row>
    <row r="651" spans="3:18" x14ac:dyDescent="0.15">
      <c r="C651" s="97" t="s">
        <v>868</v>
      </c>
      <c r="D651" s="1" t="s">
        <v>68</v>
      </c>
      <c r="E651" s="80" t="s">
        <v>61</v>
      </c>
      <c r="F651" s="39" t="s">
        <v>69</v>
      </c>
      <c r="G651" s="98">
        <v>14.23</v>
      </c>
      <c r="H651" s="98">
        <v>2.21</v>
      </c>
      <c r="I651" s="98">
        <v>16.440000000000001</v>
      </c>
      <c r="J651" s="99">
        <v>65</v>
      </c>
      <c r="K651" s="39" t="s">
        <v>69</v>
      </c>
      <c r="L651" s="1">
        <v>16.41</v>
      </c>
      <c r="M651" s="1">
        <v>32.85</v>
      </c>
      <c r="N651" s="100">
        <v>132</v>
      </c>
      <c r="O651" s="39" t="s">
        <v>69</v>
      </c>
      <c r="P651" s="1">
        <v>20.85</v>
      </c>
      <c r="Q651" s="39">
        <f>+P651+M651</f>
        <v>53.7</v>
      </c>
      <c r="R651" s="99">
        <v>244</v>
      </c>
    </row>
    <row r="652" spans="3:18" ht="13" customHeight="1" x14ac:dyDescent="0.15">
      <c r="C652" s="97" t="s">
        <v>678</v>
      </c>
      <c r="D652" s="1" t="s">
        <v>60</v>
      </c>
      <c r="E652" s="80" t="s">
        <v>88</v>
      </c>
      <c r="F652" s="39" t="s">
        <v>62</v>
      </c>
      <c r="J652" s="80"/>
      <c r="K652" s="39"/>
      <c r="N652" s="100"/>
      <c r="O652" s="39"/>
      <c r="Q652" s="39"/>
      <c r="R652" s="80"/>
    </row>
    <row r="653" spans="3:18" ht="13" customHeight="1" x14ac:dyDescent="0.15">
      <c r="C653" s="97" t="s">
        <v>679</v>
      </c>
      <c r="D653" s="1" t="s">
        <v>68</v>
      </c>
      <c r="E653" s="80" t="s">
        <v>61</v>
      </c>
      <c r="F653" s="39" t="s">
        <v>62</v>
      </c>
      <c r="J653" s="80"/>
      <c r="K653" s="39"/>
      <c r="N653" s="100"/>
      <c r="O653" s="39"/>
      <c r="Q653" s="39"/>
      <c r="R653" s="80"/>
    </row>
    <row r="654" spans="3:18" ht="13" customHeight="1" x14ac:dyDescent="0.15">
      <c r="C654" s="97" t="s">
        <v>680</v>
      </c>
      <c r="D654" s="1" t="s">
        <v>68</v>
      </c>
      <c r="E654" s="80" t="s">
        <v>61</v>
      </c>
      <c r="F654" s="39" t="s">
        <v>62</v>
      </c>
      <c r="J654" s="80"/>
      <c r="K654" s="39"/>
      <c r="N654" s="100"/>
      <c r="O654" s="39"/>
      <c r="Q654" s="39"/>
      <c r="R654" s="80"/>
    </row>
    <row r="655" spans="3:18" x14ac:dyDescent="0.15">
      <c r="C655" s="97" t="s">
        <v>871</v>
      </c>
      <c r="D655" s="1" t="s">
        <v>68</v>
      </c>
      <c r="E655" s="80" t="s">
        <v>61</v>
      </c>
      <c r="F655" s="39" t="s">
        <v>69</v>
      </c>
      <c r="G655" s="98">
        <v>14.45</v>
      </c>
      <c r="H655" s="98">
        <v>1.73</v>
      </c>
      <c r="I655" s="98">
        <v>16.18</v>
      </c>
      <c r="J655" s="99">
        <v>85</v>
      </c>
      <c r="K655" s="39" t="s">
        <v>69</v>
      </c>
      <c r="L655" s="1">
        <v>15.56</v>
      </c>
      <c r="M655" s="1">
        <v>31.740000000000002</v>
      </c>
      <c r="N655" s="100">
        <v>212</v>
      </c>
      <c r="O655" s="39" t="s">
        <v>69</v>
      </c>
      <c r="P655" s="1">
        <v>23.62</v>
      </c>
      <c r="Q655" s="39">
        <f>+P655+M655</f>
        <v>55.36</v>
      </c>
      <c r="R655" s="99">
        <v>163</v>
      </c>
    </row>
    <row r="656" spans="3:18" x14ac:dyDescent="0.15">
      <c r="C656" s="97" t="s">
        <v>895</v>
      </c>
      <c r="D656" s="1" t="s">
        <v>85</v>
      </c>
      <c r="E656" s="80" t="s">
        <v>61</v>
      </c>
      <c r="F656" s="39" t="s">
        <v>69</v>
      </c>
      <c r="G656" s="98">
        <v>13.86</v>
      </c>
      <c r="H656" s="98">
        <v>0.47</v>
      </c>
      <c r="I656" s="98">
        <v>14.33</v>
      </c>
      <c r="J656" s="99">
        <v>348</v>
      </c>
      <c r="K656" s="39" t="s">
        <v>69</v>
      </c>
      <c r="L656" s="1">
        <v>17.62</v>
      </c>
      <c r="M656" s="1">
        <v>31.950000000000003</v>
      </c>
      <c r="N656" s="100">
        <v>194</v>
      </c>
      <c r="O656" s="39" t="s">
        <v>69</v>
      </c>
      <c r="P656" s="1">
        <v>23.3</v>
      </c>
      <c r="Q656" s="39">
        <f>+P656+M656</f>
        <v>55.25</v>
      </c>
      <c r="R656" s="99">
        <v>171</v>
      </c>
    </row>
    <row r="657" spans="3:18" ht="13" customHeight="1" x14ac:dyDescent="0.15">
      <c r="C657" s="97" t="s">
        <v>683</v>
      </c>
      <c r="D657" s="1" t="s">
        <v>66</v>
      </c>
      <c r="E657" s="80" t="s">
        <v>61</v>
      </c>
      <c r="F657" s="39" t="s">
        <v>62</v>
      </c>
      <c r="J657" s="80"/>
      <c r="K657" s="39"/>
      <c r="N657" s="100"/>
      <c r="O657" s="39"/>
      <c r="Q657" s="39"/>
      <c r="R657" s="80"/>
    </row>
    <row r="658" spans="3:18" x14ac:dyDescent="0.15">
      <c r="C658" s="97" t="s">
        <v>907</v>
      </c>
      <c r="D658" s="1" t="s">
        <v>68</v>
      </c>
      <c r="E658" s="80" t="s">
        <v>61</v>
      </c>
      <c r="F658" s="39" t="s">
        <v>69</v>
      </c>
      <c r="G658" s="98">
        <v>11.63</v>
      </c>
      <c r="H658" s="98">
        <v>2.52</v>
      </c>
      <c r="I658" s="98">
        <v>14.15</v>
      </c>
      <c r="J658" s="99">
        <v>399</v>
      </c>
      <c r="K658" s="39" t="s">
        <v>69</v>
      </c>
      <c r="L658" s="1">
        <v>17.53</v>
      </c>
      <c r="M658" s="1">
        <v>31.68</v>
      </c>
      <c r="N658" s="100">
        <v>218</v>
      </c>
      <c r="O658" s="39" t="s">
        <v>69</v>
      </c>
      <c r="P658" s="1">
        <v>26.56</v>
      </c>
      <c r="Q658" s="39">
        <f>+P658+M658</f>
        <v>58.239999999999995</v>
      </c>
      <c r="R658" s="99">
        <v>74</v>
      </c>
    </row>
    <row r="659" spans="3:18" ht="13" customHeight="1" x14ac:dyDescent="0.15">
      <c r="C659" s="97" t="s">
        <v>685</v>
      </c>
      <c r="D659" s="1" t="s">
        <v>72</v>
      </c>
      <c r="E659" s="80" t="s">
        <v>61</v>
      </c>
      <c r="F659" s="39" t="s">
        <v>62</v>
      </c>
      <c r="J659" s="80"/>
      <c r="K659" s="39"/>
      <c r="N659" s="100"/>
      <c r="O659" s="39"/>
      <c r="Q659" s="39"/>
      <c r="R659" s="80"/>
    </row>
    <row r="660" spans="3:18" ht="13" customHeight="1" x14ac:dyDescent="0.15">
      <c r="C660" s="97" t="s">
        <v>686</v>
      </c>
      <c r="D660" s="1" t="s">
        <v>68</v>
      </c>
      <c r="E660" s="80" t="s">
        <v>61</v>
      </c>
      <c r="F660" s="39" t="s">
        <v>62</v>
      </c>
      <c r="J660" s="80"/>
      <c r="K660" s="39"/>
      <c r="N660" s="100"/>
      <c r="O660" s="39"/>
      <c r="Q660" s="39"/>
      <c r="R660" s="80"/>
    </row>
    <row r="661" spans="3:18" ht="13" customHeight="1" x14ac:dyDescent="0.15">
      <c r="C661" s="97" t="s">
        <v>687</v>
      </c>
      <c r="D661" s="1" t="s">
        <v>68</v>
      </c>
      <c r="E661" s="80" t="s">
        <v>61</v>
      </c>
      <c r="F661" s="39" t="s">
        <v>62</v>
      </c>
      <c r="J661" s="80"/>
      <c r="K661" s="39"/>
      <c r="N661" s="100"/>
      <c r="O661" s="39"/>
      <c r="Q661" s="39"/>
      <c r="R661" s="80"/>
    </row>
    <row r="662" spans="3:18" ht="13" customHeight="1" x14ac:dyDescent="0.15">
      <c r="C662" s="97" t="s">
        <v>688</v>
      </c>
      <c r="D662" s="1" t="s">
        <v>79</v>
      </c>
      <c r="E662" s="80" t="s">
        <v>61</v>
      </c>
      <c r="F662" s="39" t="s">
        <v>69</v>
      </c>
      <c r="G662" s="1">
        <v>12.45</v>
      </c>
      <c r="H662" s="1">
        <v>0.94</v>
      </c>
      <c r="I662" s="1">
        <v>13.389999999999999</v>
      </c>
      <c r="J662" s="80">
        <v>614</v>
      </c>
      <c r="K662" s="39" t="s">
        <v>62</v>
      </c>
      <c r="N662" s="100"/>
      <c r="O662" s="39"/>
      <c r="Q662" s="39"/>
      <c r="R662" s="80"/>
    </row>
    <row r="663" spans="3:18" ht="13" customHeight="1" x14ac:dyDescent="0.15">
      <c r="C663" s="97" t="s">
        <v>689</v>
      </c>
      <c r="D663" s="1" t="s">
        <v>64</v>
      </c>
      <c r="E663" s="80" t="s">
        <v>61</v>
      </c>
      <c r="F663" s="39" t="s">
        <v>62</v>
      </c>
      <c r="J663" s="80"/>
      <c r="K663" s="39"/>
      <c r="N663" s="100"/>
      <c r="O663" s="39"/>
      <c r="Q663" s="39"/>
      <c r="R663" s="80"/>
    </row>
    <row r="664" spans="3:18" x14ac:dyDescent="0.15">
      <c r="C664" s="97" t="s">
        <v>909</v>
      </c>
      <c r="D664" s="1" t="s">
        <v>64</v>
      </c>
      <c r="E664" s="80" t="s">
        <v>61</v>
      </c>
      <c r="F664" s="39" t="s">
        <v>69</v>
      </c>
      <c r="G664" s="98">
        <v>11.58</v>
      </c>
      <c r="H664" s="98">
        <v>1.42</v>
      </c>
      <c r="I664" s="98">
        <v>13</v>
      </c>
      <c r="J664" s="99">
        <v>741</v>
      </c>
      <c r="K664" s="39" t="s">
        <v>69</v>
      </c>
      <c r="L664" s="1">
        <v>17.78</v>
      </c>
      <c r="M664" s="1">
        <v>30.78</v>
      </c>
      <c r="N664" s="100">
        <v>323</v>
      </c>
      <c r="O664" s="39" t="s">
        <v>69</v>
      </c>
      <c r="P664" s="1">
        <v>20.6</v>
      </c>
      <c r="Q664" s="39">
        <f>+P664+M664</f>
        <v>51.38</v>
      </c>
      <c r="R664" s="99">
        <v>340</v>
      </c>
    </row>
    <row r="665" spans="3:18" ht="13" customHeight="1" x14ac:dyDescent="0.15">
      <c r="C665" s="97" t="s">
        <v>691</v>
      </c>
      <c r="D665" s="1" t="s">
        <v>85</v>
      </c>
      <c r="E665" s="80" t="s">
        <v>61</v>
      </c>
      <c r="F665" s="39" t="s">
        <v>62</v>
      </c>
      <c r="J665" s="80"/>
      <c r="K665" s="39"/>
      <c r="N665" s="100"/>
      <c r="O665" s="39"/>
      <c r="Q665" s="39"/>
      <c r="R665" s="80"/>
    </row>
    <row r="666" spans="3:18" ht="13" customHeight="1" x14ac:dyDescent="0.15">
      <c r="C666" s="97" t="s">
        <v>692</v>
      </c>
      <c r="D666" s="1" t="s">
        <v>68</v>
      </c>
      <c r="E666" s="80" t="s">
        <v>61</v>
      </c>
      <c r="F666" s="39" t="s">
        <v>62</v>
      </c>
      <c r="J666" s="80"/>
      <c r="K666" s="39"/>
      <c r="N666" s="100"/>
      <c r="O666" s="39"/>
      <c r="Q666" s="39"/>
      <c r="R666" s="80"/>
    </row>
    <row r="667" spans="3:18" x14ac:dyDescent="0.15">
      <c r="C667" s="97" t="s">
        <v>931</v>
      </c>
      <c r="D667" s="1" t="s">
        <v>82</v>
      </c>
      <c r="E667" s="80" t="s">
        <v>61</v>
      </c>
      <c r="F667" s="39" t="s">
        <v>69</v>
      </c>
      <c r="G667" s="98">
        <v>13.56</v>
      </c>
      <c r="H667" s="98">
        <v>1.57</v>
      </c>
      <c r="I667" s="98">
        <v>15.13</v>
      </c>
      <c r="J667" s="99">
        <v>202</v>
      </c>
      <c r="K667" s="39" t="s">
        <v>69</v>
      </c>
      <c r="L667" s="1">
        <v>15.44</v>
      </c>
      <c r="M667" s="1">
        <v>30.57</v>
      </c>
      <c r="N667" s="100">
        <v>353</v>
      </c>
      <c r="O667" s="39" t="s">
        <v>69</v>
      </c>
      <c r="P667" s="1">
        <v>21.32</v>
      </c>
      <c r="Q667" s="39">
        <f>+P667+M667</f>
        <v>51.89</v>
      </c>
      <c r="R667" s="99">
        <v>314</v>
      </c>
    </row>
    <row r="668" spans="3:18" ht="13" customHeight="1" x14ac:dyDescent="0.15">
      <c r="C668" s="97" t="s">
        <v>694</v>
      </c>
      <c r="D668" s="1" t="s">
        <v>85</v>
      </c>
      <c r="E668" s="80" t="s">
        <v>61</v>
      </c>
      <c r="F668" s="39" t="s">
        <v>62</v>
      </c>
      <c r="J668" s="80"/>
      <c r="K668" s="39"/>
      <c r="N668" s="100"/>
      <c r="O668" s="39"/>
      <c r="Q668" s="39"/>
      <c r="R668" s="80"/>
    </row>
    <row r="669" spans="3:18" ht="13" customHeight="1" x14ac:dyDescent="0.15">
      <c r="C669" s="97" t="s">
        <v>695</v>
      </c>
      <c r="D669" s="1" t="s">
        <v>68</v>
      </c>
      <c r="E669" s="80" t="s">
        <v>61</v>
      </c>
      <c r="F669" s="39" t="s">
        <v>69</v>
      </c>
      <c r="G669" s="98">
        <v>10.08</v>
      </c>
      <c r="H669" s="98">
        <v>0.94</v>
      </c>
      <c r="I669" s="98">
        <v>11.02</v>
      </c>
      <c r="J669" s="99">
        <v>1302</v>
      </c>
      <c r="K669" s="39" t="s">
        <v>69</v>
      </c>
      <c r="L669" s="1">
        <v>17.57</v>
      </c>
      <c r="M669" s="1">
        <v>28.59</v>
      </c>
      <c r="N669" s="100">
        <v>640</v>
      </c>
      <c r="O669" s="39" t="s">
        <v>62</v>
      </c>
      <c r="Q669" s="39"/>
      <c r="R669" s="80"/>
    </row>
    <row r="670" spans="3:18" ht="13" customHeight="1" x14ac:dyDescent="0.15">
      <c r="C670" s="97" t="s">
        <v>696</v>
      </c>
      <c r="D670" s="1" t="s">
        <v>85</v>
      </c>
      <c r="E670" s="80" t="s">
        <v>61</v>
      </c>
      <c r="F670" s="39" t="s">
        <v>62</v>
      </c>
      <c r="J670" s="80"/>
      <c r="K670" s="39"/>
      <c r="N670" s="100"/>
      <c r="O670" s="39"/>
      <c r="Q670" s="39"/>
      <c r="R670" s="80"/>
    </row>
    <row r="671" spans="3:18" ht="13" customHeight="1" x14ac:dyDescent="0.15">
      <c r="C671" s="97" t="s">
        <v>697</v>
      </c>
      <c r="D671" s="1" t="s">
        <v>66</v>
      </c>
      <c r="E671" s="80" t="s">
        <v>61</v>
      </c>
      <c r="F671" s="39" t="s">
        <v>62</v>
      </c>
      <c r="J671" s="80"/>
      <c r="K671" s="39"/>
      <c r="N671" s="100"/>
      <c r="O671" s="39"/>
      <c r="Q671" s="39"/>
      <c r="R671" s="80"/>
    </row>
    <row r="672" spans="3:18" ht="13" customHeight="1" x14ac:dyDescent="0.15">
      <c r="C672" s="97" t="s">
        <v>698</v>
      </c>
      <c r="D672" s="1" t="s">
        <v>68</v>
      </c>
      <c r="E672" s="80" t="s">
        <v>61</v>
      </c>
      <c r="F672" s="39" t="s">
        <v>62</v>
      </c>
      <c r="J672" s="80"/>
      <c r="K672" s="39"/>
      <c r="N672" s="100"/>
      <c r="O672" s="39"/>
      <c r="Q672" s="39"/>
      <c r="R672" s="80"/>
    </row>
    <row r="673" spans="3:18" ht="13" customHeight="1" x14ac:dyDescent="0.15">
      <c r="C673" s="97" t="s">
        <v>699</v>
      </c>
      <c r="D673" s="1" t="s">
        <v>79</v>
      </c>
      <c r="E673" s="80" t="s">
        <v>61</v>
      </c>
      <c r="F673" s="39" t="s">
        <v>62</v>
      </c>
      <c r="J673" s="80"/>
      <c r="K673" s="39"/>
      <c r="N673" s="100"/>
      <c r="O673" s="39"/>
      <c r="Q673" s="39"/>
      <c r="R673" s="80"/>
    </row>
    <row r="674" spans="3:18" ht="13" customHeight="1" x14ac:dyDescent="0.15">
      <c r="C674" s="97" t="s">
        <v>700</v>
      </c>
      <c r="D674" s="1" t="s">
        <v>64</v>
      </c>
      <c r="E674" s="80" t="s">
        <v>61</v>
      </c>
      <c r="F674" s="39" t="s">
        <v>62</v>
      </c>
      <c r="J674" s="80"/>
      <c r="K674" s="39"/>
      <c r="N674" s="100"/>
      <c r="O674" s="39"/>
      <c r="Q674" s="39"/>
      <c r="R674" s="80"/>
    </row>
    <row r="675" spans="3:18" x14ac:dyDescent="0.15">
      <c r="C675" s="97" t="s">
        <v>955</v>
      </c>
      <c r="D675" s="1" t="s">
        <v>82</v>
      </c>
      <c r="E675" s="80" t="s">
        <v>61</v>
      </c>
      <c r="F675" s="39" t="s">
        <v>69</v>
      </c>
      <c r="G675" s="98">
        <v>12.87</v>
      </c>
      <c r="H675" s="98">
        <v>1.1000000000000001</v>
      </c>
      <c r="I675" s="98">
        <v>13.969999999999999</v>
      </c>
      <c r="J675" s="99">
        <v>438</v>
      </c>
      <c r="K675" s="39" t="s">
        <v>69</v>
      </c>
      <c r="L675" s="1">
        <v>16.989999999999998</v>
      </c>
      <c r="M675" s="1">
        <v>30.959999999999997</v>
      </c>
      <c r="N675" s="100">
        <v>303</v>
      </c>
      <c r="O675" s="39" t="s">
        <v>69</v>
      </c>
      <c r="P675" s="1">
        <v>24.82</v>
      </c>
      <c r="Q675" s="39">
        <f>+P675+M675</f>
        <v>55.78</v>
      </c>
      <c r="R675" s="99">
        <v>148</v>
      </c>
    </row>
    <row r="676" spans="3:18" x14ac:dyDescent="0.15">
      <c r="C676" s="97" t="s">
        <v>962</v>
      </c>
      <c r="D676" s="1" t="s">
        <v>66</v>
      </c>
      <c r="E676" s="80" t="s">
        <v>61</v>
      </c>
      <c r="F676" s="39" t="s">
        <v>69</v>
      </c>
      <c r="G676" s="98">
        <v>12.65</v>
      </c>
      <c r="H676" s="98">
        <v>0.94</v>
      </c>
      <c r="I676" s="98">
        <v>13.59</v>
      </c>
      <c r="J676" s="99">
        <v>544</v>
      </c>
      <c r="K676" s="39" t="s">
        <v>69</v>
      </c>
      <c r="L676" s="1">
        <v>20.03</v>
      </c>
      <c r="M676" s="1">
        <v>33.620000000000005</v>
      </c>
      <c r="N676" s="100">
        <v>85</v>
      </c>
      <c r="O676" s="39" t="s">
        <v>69</v>
      </c>
      <c r="P676" s="1">
        <v>25.34</v>
      </c>
      <c r="Q676" s="39">
        <f>+P676+M676</f>
        <v>58.960000000000008</v>
      </c>
      <c r="R676" s="99">
        <v>61</v>
      </c>
    </row>
    <row r="677" spans="3:18" x14ac:dyDescent="0.15">
      <c r="C677" s="97" t="s">
        <v>964</v>
      </c>
      <c r="D677" s="1" t="s">
        <v>72</v>
      </c>
      <c r="E677" s="80" t="s">
        <v>61</v>
      </c>
      <c r="F677" s="39" t="s">
        <v>69</v>
      </c>
      <c r="G677" s="98">
        <v>13.22</v>
      </c>
      <c r="H677" s="98">
        <v>1.26</v>
      </c>
      <c r="I677" s="98">
        <v>14.48</v>
      </c>
      <c r="J677" s="99">
        <v>315</v>
      </c>
      <c r="K677" s="39" t="s">
        <v>69</v>
      </c>
      <c r="L677" s="1">
        <v>16.399999999999999</v>
      </c>
      <c r="M677" s="1">
        <v>30.88</v>
      </c>
      <c r="N677" s="100">
        <v>313</v>
      </c>
      <c r="O677" s="39" t="s">
        <v>69</v>
      </c>
      <c r="P677" s="1">
        <v>21.32</v>
      </c>
      <c r="Q677" s="39">
        <f>+P677+M677</f>
        <v>52.2</v>
      </c>
      <c r="R677" s="99">
        <v>304</v>
      </c>
    </row>
    <row r="678" spans="3:18" ht="13" customHeight="1" x14ac:dyDescent="0.15">
      <c r="C678" s="97" t="s">
        <v>704</v>
      </c>
      <c r="D678" s="1" t="s">
        <v>60</v>
      </c>
      <c r="E678" s="80" t="s">
        <v>61</v>
      </c>
      <c r="F678" s="39" t="s">
        <v>62</v>
      </c>
      <c r="J678" s="80"/>
      <c r="K678" s="39"/>
      <c r="N678" s="100"/>
      <c r="O678" s="39"/>
      <c r="Q678" s="39"/>
      <c r="R678" s="80"/>
    </row>
    <row r="679" spans="3:18" ht="13" customHeight="1" x14ac:dyDescent="0.15">
      <c r="C679" s="97" t="s">
        <v>705</v>
      </c>
      <c r="D679" s="1" t="s">
        <v>85</v>
      </c>
      <c r="E679" s="80" t="s">
        <v>61</v>
      </c>
      <c r="F679" s="39" t="s">
        <v>62</v>
      </c>
      <c r="J679" s="80"/>
      <c r="K679" s="39"/>
      <c r="N679" s="100"/>
      <c r="O679" s="39"/>
      <c r="Q679" s="39"/>
      <c r="R679" s="80"/>
    </row>
    <row r="680" spans="3:18" ht="13" customHeight="1" x14ac:dyDescent="0.15">
      <c r="C680" s="97" t="s">
        <v>706</v>
      </c>
      <c r="D680" s="1" t="s">
        <v>68</v>
      </c>
      <c r="E680" s="80" t="s">
        <v>61</v>
      </c>
      <c r="F680" s="39" t="s">
        <v>69</v>
      </c>
      <c r="G680" s="1">
        <v>13.33</v>
      </c>
      <c r="H680" s="1">
        <v>2.0499999999999998</v>
      </c>
      <c r="I680" s="1">
        <v>15.379999999999999</v>
      </c>
      <c r="J680" s="80">
        <v>173</v>
      </c>
      <c r="K680" s="39" t="s">
        <v>62</v>
      </c>
      <c r="N680" s="100"/>
      <c r="O680" s="39"/>
      <c r="Q680" s="39"/>
      <c r="R680" s="80"/>
    </row>
    <row r="681" spans="3:18" ht="13" customHeight="1" x14ac:dyDescent="0.15">
      <c r="C681" s="97" t="s">
        <v>707</v>
      </c>
      <c r="D681" s="1" t="s">
        <v>68</v>
      </c>
      <c r="E681" s="80" t="s">
        <v>61</v>
      </c>
      <c r="F681" s="39" t="s">
        <v>62</v>
      </c>
      <c r="J681" s="80"/>
      <c r="K681" s="39"/>
      <c r="N681" s="100"/>
      <c r="O681" s="39"/>
      <c r="Q681" s="39"/>
      <c r="R681" s="80"/>
    </row>
    <row r="682" spans="3:18" x14ac:dyDescent="0.15">
      <c r="C682" s="97" t="s">
        <v>708</v>
      </c>
      <c r="D682" s="1" t="s">
        <v>64</v>
      </c>
      <c r="E682" s="80" t="s">
        <v>61</v>
      </c>
      <c r="F682" s="39" t="s">
        <v>69</v>
      </c>
      <c r="G682" s="98">
        <v>11.72</v>
      </c>
      <c r="H682" s="98">
        <v>0.47</v>
      </c>
      <c r="I682" s="98">
        <v>12.190000000000001</v>
      </c>
      <c r="J682" s="99">
        <v>1015</v>
      </c>
      <c r="K682" s="39" t="s">
        <v>69</v>
      </c>
      <c r="L682" s="1">
        <v>18.059999999999999</v>
      </c>
      <c r="M682" s="1">
        <v>30.25</v>
      </c>
      <c r="N682" s="100">
        <v>393</v>
      </c>
      <c r="O682" s="39" t="str">
        <f>+VLOOKUP(C682,'[1]Notas 3º - TL'!$A$1:$B$678,2,"FALSO")</f>
        <v>SI</v>
      </c>
      <c r="Q682" s="39"/>
      <c r="R682" s="80"/>
    </row>
    <row r="683" spans="3:18" ht="13" customHeight="1" x14ac:dyDescent="0.15">
      <c r="C683" s="97" t="s">
        <v>709</v>
      </c>
      <c r="D683" s="1" t="s">
        <v>60</v>
      </c>
      <c r="E683" s="80" t="s">
        <v>61</v>
      </c>
      <c r="F683" s="39" t="s">
        <v>62</v>
      </c>
      <c r="J683" s="80"/>
      <c r="K683" s="39"/>
      <c r="N683" s="100"/>
      <c r="O683" s="39"/>
      <c r="Q683" s="39"/>
      <c r="R683" s="80"/>
    </row>
    <row r="684" spans="3:18" ht="13" customHeight="1" x14ac:dyDescent="0.15">
      <c r="C684" s="97" t="s">
        <v>710</v>
      </c>
      <c r="D684" s="1" t="s">
        <v>72</v>
      </c>
      <c r="E684" s="80" t="s">
        <v>61</v>
      </c>
      <c r="F684" s="39" t="s">
        <v>62</v>
      </c>
      <c r="J684" s="80"/>
      <c r="K684" s="39"/>
      <c r="N684" s="100"/>
      <c r="O684" s="39"/>
      <c r="Q684" s="39"/>
      <c r="R684" s="80"/>
    </row>
    <row r="685" spans="3:18" ht="13" customHeight="1" x14ac:dyDescent="0.15">
      <c r="C685" s="97" t="s">
        <v>711</v>
      </c>
      <c r="D685" s="1" t="s">
        <v>66</v>
      </c>
      <c r="E685" s="80" t="s">
        <v>61</v>
      </c>
      <c r="F685" s="39" t="s">
        <v>62</v>
      </c>
      <c r="J685" s="80"/>
      <c r="K685" s="39"/>
      <c r="N685" s="100"/>
      <c r="O685" s="39"/>
      <c r="Q685" s="39"/>
      <c r="R685" s="80"/>
    </row>
    <row r="686" spans="3:18" ht="13" customHeight="1" x14ac:dyDescent="0.15">
      <c r="C686" s="97" t="s">
        <v>712</v>
      </c>
      <c r="D686" s="1" t="s">
        <v>82</v>
      </c>
      <c r="E686" s="80" t="s">
        <v>88</v>
      </c>
      <c r="F686" s="39" t="s">
        <v>62</v>
      </c>
      <c r="J686" s="80"/>
      <c r="K686" s="39"/>
      <c r="N686" s="100"/>
      <c r="O686" s="39"/>
      <c r="Q686" s="39"/>
      <c r="R686" s="80"/>
    </row>
    <row r="687" spans="3:18" ht="13" customHeight="1" x14ac:dyDescent="0.15">
      <c r="C687" s="97" t="s">
        <v>713</v>
      </c>
      <c r="D687" s="1" t="s">
        <v>66</v>
      </c>
      <c r="E687" s="80" t="s">
        <v>61</v>
      </c>
      <c r="F687" s="39" t="s">
        <v>62</v>
      </c>
      <c r="J687" s="80"/>
      <c r="K687" s="39"/>
      <c r="N687" s="100"/>
      <c r="O687" s="39"/>
      <c r="Q687" s="39"/>
      <c r="R687" s="80"/>
    </row>
    <row r="688" spans="3:18" ht="13" customHeight="1" x14ac:dyDescent="0.15">
      <c r="C688" s="97" t="s">
        <v>714</v>
      </c>
      <c r="D688" s="1" t="s">
        <v>60</v>
      </c>
      <c r="E688" s="80" t="s">
        <v>61</v>
      </c>
      <c r="F688" s="39" t="s">
        <v>62</v>
      </c>
      <c r="J688" s="80"/>
      <c r="K688" s="39"/>
      <c r="N688" s="100"/>
      <c r="O688" s="39"/>
      <c r="Q688" s="39"/>
      <c r="R688" s="80"/>
    </row>
    <row r="689" spans="3:18" ht="13" customHeight="1" x14ac:dyDescent="0.15">
      <c r="C689" s="97" t="s">
        <v>715</v>
      </c>
      <c r="D689" s="1" t="s">
        <v>66</v>
      </c>
      <c r="E689" s="80" t="s">
        <v>61</v>
      </c>
      <c r="F689" s="39" t="s">
        <v>62</v>
      </c>
      <c r="J689" s="80"/>
      <c r="K689" s="39"/>
      <c r="N689" s="100"/>
      <c r="O689" s="39"/>
      <c r="Q689" s="39"/>
      <c r="R689" s="80"/>
    </row>
    <row r="690" spans="3:18" ht="13" customHeight="1" x14ac:dyDescent="0.15">
      <c r="C690" s="97" t="s">
        <v>716</v>
      </c>
      <c r="D690" s="1" t="s">
        <v>79</v>
      </c>
      <c r="E690" s="80" t="s">
        <v>88</v>
      </c>
      <c r="F690" s="39" t="s">
        <v>62</v>
      </c>
      <c r="J690" s="80"/>
      <c r="K690" s="39"/>
      <c r="N690" s="100"/>
      <c r="O690" s="39"/>
      <c r="Q690" s="39"/>
      <c r="R690" s="80"/>
    </row>
    <row r="691" spans="3:18" ht="13" customHeight="1" x14ac:dyDescent="0.15">
      <c r="C691" s="97" t="s">
        <v>717</v>
      </c>
      <c r="D691" s="1" t="s">
        <v>68</v>
      </c>
      <c r="E691" s="80" t="s">
        <v>61</v>
      </c>
      <c r="F691" s="39" t="s">
        <v>62</v>
      </c>
      <c r="J691" s="80"/>
      <c r="K691" s="39"/>
      <c r="N691" s="100"/>
      <c r="O691" s="39"/>
      <c r="Q691" s="39"/>
      <c r="R691" s="80"/>
    </row>
    <row r="692" spans="3:18" x14ac:dyDescent="0.15">
      <c r="C692" s="97" t="s">
        <v>971</v>
      </c>
      <c r="D692" s="1" t="s">
        <v>68</v>
      </c>
      <c r="E692" s="80" t="s">
        <v>61</v>
      </c>
      <c r="F692" s="39" t="s">
        <v>69</v>
      </c>
      <c r="G692" s="98">
        <v>12.87</v>
      </c>
      <c r="H692" s="98">
        <v>1.42</v>
      </c>
      <c r="I692" s="98">
        <v>14.29</v>
      </c>
      <c r="J692" s="99">
        <v>356</v>
      </c>
      <c r="K692" s="39" t="s">
        <v>69</v>
      </c>
      <c r="L692" s="1">
        <v>15.49</v>
      </c>
      <c r="M692" s="1">
        <v>29.78</v>
      </c>
      <c r="N692" s="100">
        <v>484</v>
      </c>
      <c r="O692" s="39" t="s">
        <v>69</v>
      </c>
      <c r="P692" s="1">
        <v>20.21</v>
      </c>
      <c r="Q692" s="39">
        <f>+P692+M692</f>
        <v>49.99</v>
      </c>
      <c r="R692" s="99">
        <v>389</v>
      </c>
    </row>
    <row r="693" spans="3:18" ht="13" customHeight="1" x14ac:dyDescent="0.15">
      <c r="C693" s="97" t="s">
        <v>719</v>
      </c>
      <c r="D693" s="1" t="s">
        <v>60</v>
      </c>
      <c r="E693" s="80" t="s">
        <v>61</v>
      </c>
      <c r="F693" s="39" t="s">
        <v>62</v>
      </c>
      <c r="J693" s="80"/>
      <c r="K693" s="39"/>
      <c r="N693" s="100"/>
      <c r="O693" s="39"/>
      <c r="Q693" s="39"/>
      <c r="R693" s="80"/>
    </row>
    <row r="694" spans="3:18" ht="13" customHeight="1" x14ac:dyDescent="0.15">
      <c r="C694" s="97" t="s">
        <v>720</v>
      </c>
      <c r="D694" s="1" t="s">
        <v>72</v>
      </c>
      <c r="E694" s="80" t="s">
        <v>61</v>
      </c>
      <c r="F694" s="39" t="s">
        <v>62</v>
      </c>
      <c r="J694" s="80"/>
      <c r="K694" s="39"/>
      <c r="N694" s="100"/>
      <c r="O694" s="39"/>
      <c r="Q694" s="39"/>
      <c r="R694" s="80"/>
    </row>
    <row r="695" spans="3:18" ht="13" customHeight="1" x14ac:dyDescent="0.15">
      <c r="C695" s="97" t="s">
        <v>721</v>
      </c>
      <c r="D695" s="1" t="s">
        <v>64</v>
      </c>
      <c r="E695" s="80" t="s">
        <v>61</v>
      </c>
      <c r="F695" s="39" t="s">
        <v>62</v>
      </c>
      <c r="J695" s="80"/>
      <c r="K695" s="39"/>
      <c r="N695" s="100"/>
      <c r="O695" s="39"/>
      <c r="Q695" s="39"/>
      <c r="R695" s="80"/>
    </row>
    <row r="696" spans="3:18" x14ac:dyDescent="0.15">
      <c r="C696" s="97" t="s">
        <v>722</v>
      </c>
      <c r="D696" s="1" t="s">
        <v>68</v>
      </c>
      <c r="E696" s="80" t="s">
        <v>61</v>
      </c>
      <c r="F696" s="39" t="s">
        <v>69</v>
      </c>
      <c r="G696" s="98">
        <v>11.5</v>
      </c>
      <c r="H696" s="98">
        <v>1.73</v>
      </c>
      <c r="I696" s="98">
        <v>13.23</v>
      </c>
      <c r="J696" s="99">
        <v>661</v>
      </c>
      <c r="K696" s="39" t="s">
        <v>69</v>
      </c>
      <c r="L696" s="1">
        <v>18.420000000000002</v>
      </c>
      <c r="M696" s="1">
        <v>31.650000000000002</v>
      </c>
      <c r="N696" s="100">
        <v>224</v>
      </c>
      <c r="O696" s="39" t="str">
        <f>+VLOOKUP(C696,'[1]Notas 3º - TL'!$A$1:$B$678,2,"FALSO")</f>
        <v>SI</v>
      </c>
      <c r="Q696" s="39"/>
      <c r="R696" s="80"/>
    </row>
    <row r="697" spans="3:18" ht="13" customHeight="1" x14ac:dyDescent="0.15">
      <c r="C697" s="97" t="s">
        <v>723</v>
      </c>
      <c r="D697" s="1" t="s">
        <v>79</v>
      </c>
      <c r="E697" s="80" t="s">
        <v>88</v>
      </c>
      <c r="F697" s="39" t="s">
        <v>69</v>
      </c>
      <c r="G697" s="1">
        <v>12.15</v>
      </c>
      <c r="H697" s="1">
        <v>2.69</v>
      </c>
      <c r="I697" s="1">
        <v>14.84</v>
      </c>
      <c r="J697" s="80">
        <v>252</v>
      </c>
      <c r="K697" s="39" t="s">
        <v>62</v>
      </c>
      <c r="N697" s="100"/>
      <c r="O697" s="39"/>
      <c r="Q697" s="39"/>
      <c r="R697" s="80"/>
    </row>
    <row r="698" spans="3:18" ht="13" customHeight="1" x14ac:dyDescent="0.15">
      <c r="C698" s="97" t="s">
        <v>724</v>
      </c>
      <c r="D698" s="1" t="s">
        <v>60</v>
      </c>
      <c r="E698" s="80" t="s">
        <v>61</v>
      </c>
      <c r="F698" s="39" t="s">
        <v>69</v>
      </c>
      <c r="G698" s="1">
        <v>12.33</v>
      </c>
      <c r="H698" s="1">
        <v>1.73</v>
      </c>
      <c r="I698" s="1">
        <v>14.06</v>
      </c>
      <c r="J698" s="80">
        <v>413</v>
      </c>
      <c r="K698" s="39" t="s">
        <v>62</v>
      </c>
      <c r="N698" s="100"/>
      <c r="O698" s="39"/>
      <c r="Q698" s="39"/>
      <c r="R698" s="80"/>
    </row>
    <row r="699" spans="3:18" x14ac:dyDescent="0.15">
      <c r="C699" s="97" t="s">
        <v>1023</v>
      </c>
      <c r="D699" s="1" t="s">
        <v>60</v>
      </c>
      <c r="E699" s="80" t="s">
        <v>61</v>
      </c>
      <c r="F699" s="39" t="s">
        <v>69</v>
      </c>
      <c r="G699" s="98">
        <v>14.78</v>
      </c>
      <c r="H699" s="98">
        <v>2.0499999999999998</v>
      </c>
      <c r="I699" s="98">
        <v>16.829999999999998</v>
      </c>
      <c r="J699" s="99">
        <v>36</v>
      </c>
      <c r="K699" s="39" t="s">
        <v>69</v>
      </c>
      <c r="L699" s="1">
        <v>15.9</v>
      </c>
      <c r="M699" s="1">
        <v>32.729999999999997</v>
      </c>
      <c r="N699" s="100">
        <v>139</v>
      </c>
      <c r="O699" s="39" t="s">
        <v>69</v>
      </c>
      <c r="P699" s="1">
        <v>23.1</v>
      </c>
      <c r="Q699" s="39">
        <f>+P699+M699</f>
        <v>55.83</v>
      </c>
      <c r="R699" s="99">
        <v>144</v>
      </c>
    </row>
    <row r="700" spans="3:18" ht="13" customHeight="1" x14ac:dyDescent="0.15">
      <c r="C700" s="97" t="s">
        <v>726</v>
      </c>
      <c r="D700" s="1" t="s">
        <v>85</v>
      </c>
      <c r="E700" s="80" t="s">
        <v>61</v>
      </c>
      <c r="F700" s="39" t="s">
        <v>69</v>
      </c>
      <c r="G700" s="1">
        <v>11.9</v>
      </c>
      <c r="H700" s="1">
        <v>1.1000000000000001</v>
      </c>
      <c r="I700" s="1">
        <v>13</v>
      </c>
      <c r="J700" s="80">
        <v>739</v>
      </c>
      <c r="K700" s="39" t="s">
        <v>62</v>
      </c>
      <c r="N700" s="100"/>
      <c r="O700" s="39"/>
      <c r="Q700" s="39"/>
      <c r="R700" s="80"/>
    </row>
    <row r="701" spans="3:18" ht="13" customHeight="1" x14ac:dyDescent="0.15">
      <c r="C701" s="97" t="s">
        <v>727</v>
      </c>
      <c r="D701" s="1" t="s">
        <v>60</v>
      </c>
      <c r="E701" s="80" t="s">
        <v>61</v>
      </c>
      <c r="F701" s="39" t="s">
        <v>62</v>
      </c>
      <c r="J701" s="80"/>
      <c r="K701" s="39"/>
      <c r="N701" s="100"/>
      <c r="O701" s="39"/>
      <c r="Q701" s="39"/>
      <c r="R701" s="80"/>
    </row>
    <row r="702" spans="3:18" x14ac:dyDescent="0.15">
      <c r="C702" s="97" t="s">
        <v>1031</v>
      </c>
      <c r="D702" s="1" t="s">
        <v>326</v>
      </c>
      <c r="E702" s="80" t="s">
        <v>61</v>
      </c>
      <c r="F702" s="39" t="s">
        <v>69</v>
      </c>
      <c r="G702" s="98">
        <v>11.7</v>
      </c>
      <c r="H702" s="98">
        <v>2.21</v>
      </c>
      <c r="I702" s="98">
        <v>13.91</v>
      </c>
      <c r="J702" s="99">
        <v>463</v>
      </c>
      <c r="K702" s="39" t="s">
        <v>69</v>
      </c>
      <c r="L702" s="1">
        <v>18.149999999999999</v>
      </c>
      <c r="M702" s="1">
        <v>32.06</v>
      </c>
      <c r="N702" s="100">
        <v>186</v>
      </c>
      <c r="O702" s="39" t="s">
        <v>69</v>
      </c>
      <c r="P702" s="1">
        <v>23.85</v>
      </c>
      <c r="Q702" s="39">
        <f>+P702+M702</f>
        <v>55.910000000000004</v>
      </c>
      <c r="R702" s="99">
        <v>138</v>
      </c>
    </row>
    <row r="703" spans="3:18" x14ac:dyDescent="0.15">
      <c r="C703" s="97" t="s">
        <v>1042</v>
      </c>
      <c r="D703" s="1" t="s">
        <v>82</v>
      </c>
      <c r="E703" s="80" t="s">
        <v>61</v>
      </c>
      <c r="F703" s="39" t="s">
        <v>69</v>
      </c>
      <c r="G703" s="98">
        <v>11.28</v>
      </c>
      <c r="H703" s="98">
        <v>1.57</v>
      </c>
      <c r="I703" s="98">
        <v>12.85</v>
      </c>
      <c r="J703" s="99">
        <v>793</v>
      </c>
      <c r="K703" s="39" t="s">
        <v>69</v>
      </c>
      <c r="L703" s="1">
        <v>17.059999999999999</v>
      </c>
      <c r="M703" s="1">
        <v>29.909999999999997</v>
      </c>
      <c r="N703" s="100">
        <v>463</v>
      </c>
      <c r="O703" s="39" t="s">
        <v>69</v>
      </c>
      <c r="P703" s="1">
        <v>22.52</v>
      </c>
      <c r="Q703" s="39">
        <f>+P703+M703</f>
        <v>52.429999999999993</v>
      </c>
      <c r="R703" s="99">
        <v>297</v>
      </c>
    </row>
    <row r="704" spans="3:18" ht="13" customHeight="1" x14ac:dyDescent="0.15">
      <c r="C704" s="97" t="s">
        <v>730</v>
      </c>
      <c r="D704" s="1" t="s">
        <v>66</v>
      </c>
      <c r="E704" s="80" t="s">
        <v>61</v>
      </c>
      <c r="F704" s="39" t="s">
        <v>69</v>
      </c>
      <c r="G704" s="1">
        <v>11.1</v>
      </c>
      <c r="H704" s="1">
        <v>2.0499999999999998</v>
      </c>
      <c r="I704" s="1">
        <v>13.149999999999999</v>
      </c>
      <c r="J704" s="80">
        <v>686</v>
      </c>
      <c r="K704" s="39" t="s">
        <v>62</v>
      </c>
      <c r="N704" s="100"/>
      <c r="O704" s="39"/>
      <c r="Q704" s="39"/>
      <c r="R704" s="80"/>
    </row>
    <row r="705" spans="3:18" ht="13" customHeight="1" x14ac:dyDescent="0.15">
      <c r="C705" s="97" t="s">
        <v>731</v>
      </c>
      <c r="D705" s="1" t="s">
        <v>66</v>
      </c>
      <c r="E705" s="80" t="s">
        <v>61</v>
      </c>
      <c r="F705" s="39" t="s">
        <v>62</v>
      </c>
      <c r="J705" s="80"/>
      <c r="K705" s="39"/>
      <c r="N705" s="100"/>
      <c r="O705" s="39"/>
      <c r="Q705" s="39"/>
      <c r="R705" s="80"/>
    </row>
    <row r="706" spans="3:18" ht="13" customHeight="1" x14ac:dyDescent="0.15">
      <c r="C706" s="97" t="s">
        <v>732</v>
      </c>
      <c r="D706" s="1" t="s">
        <v>66</v>
      </c>
      <c r="E706" s="80" t="s">
        <v>61</v>
      </c>
      <c r="F706" s="39" t="s">
        <v>62</v>
      </c>
      <c r="J706" s="80"/>
      <c r="K706" s="39"/>
      <c r="N706" s="100"/>
      <c r="O706" s="39"/>
      <c r="Q706" s="39"/>
      <c r="R706" s="80"/>
    </row>
    <row r="707" spans="3:18" x14ac:dyDescent="0.15">
      <c r="C707" s="97" t="s">
        <v>733</v>
      </c>
      <c r="D707" s="1" t="s">
        <v>85</v>
      </c>
      <c r="E707" s="80" t="s">
        <v>61</v>
      </c>
      <c r="F707" s="39" t="s">
        <v>69</v>
      </c>
      <c r="G707" s="98">
        <v>11.03</v>
      </c>
      <c r="H707" s="98">
        <v>0.63</v>
      </c>
      <c r="I707" s="98">
        <v>11.66</v>
      </c>
      <c r="J707" s="99">
        <v>1151</v>
      </c>
      <c r="K707" s="39" t="s">
        <v>69</v>
      </c>
      <c r="L707" s="1">
        <v>15.84</v>
      </c>
      <c r="M707" s="1">
        <v>27.5</v>
      </c>
      <c r="N707" s="100">
        <v>743</v>
      </c>
      <c r="O707" s="39" t="str">
        <f>+VLOOKUP(C707,'[1]Notas 3º - TL'!$A$1:$B$678,2,"FALSO")</f>
        <v>SI</v>
      </c>
      <c r="Q707" s="39"/>
      <c r="R707" s="80"/>
    </row>
    <row r="708" spans="3:18" ht="13" customHeight="1" x14ac:dyDescent="0.15">
      <c r="C708" s="97" t="s">
        <v>734</v>
      </c>
      <c r="D708" s="1" t="s">
        <v>68</v>
      </c>
      <c r="E708" s="80" t="s">
        <v>61</v>
      </c>
      <c r="F708" s="39" t="s">
        <v>69</v>
      </c>
      <c r="G708" s="1">
        <v>12.63</v>
      </c>
      <c r="H708" s="1">
        <v>2.52</v>
      </c>
      <c r="I708" s="1">
        <v>15.15</v>
      </c>
      <c r="J708" s="80">
        <v>199</v>
      </c>
      <c r="K708" s="39" t="s">
        <v>62</v>
      </c>
      <c r="N708" s="100"/>
      <c r="O708" s="39"/>
      <c r="Q708" s="39"/>
      <c r="R708" s="80"/>
    </row>
    <row r="709" spans="3:18" ht="13" customHeight="1" x14ac:dyDescent="0.15">
      <c r="C709" s="97" t="s">
        <v>735</v>
      </c>
      <c r="D709" s="1" t="s">
        <v>85</v>
      </c>
      <c r="E709" s="80" t="s">
        <v>61</v>
      </c>
      <c r="F709" s="39" t="s">
        <v>62</v>
      </c>
      <c r="J709" s="80"/>
      <c r="K709" s="39"/>
      <c r="N709" s="100"/>
      <c r="O709" s="39"/>
      <c r="Q709" s="39"/>
      <c r="R709" s="80"/>
    </row>
    <row r="710" spans="3:18" x14ac:dyDescent="0.15">
      <c r="C710" s="97" t="s">
        <v>1049</v>
      </c>
      <c r="D710" s="1" t="s">
        <v>66</v>
      </c>
      <c r="E710" s="80" t="s">
        <v>61</v>
      </c>
      <c r="F710" s="39" t="s">
        <v>69</v>
      </c>
      <c r="G710" s="98">
        <v>13.38</v>
      </c>
      <c r="H710" s="98">
        <v>1.73</v>
      </c>
      <c r="I710" s="98">
        <v>15.110000000000001</v>
      </c>
      <c r="J710" s="99">
        <v>205</v>
      </c>
      <c r="K710" s="39" t="s">
        <v>69</v>
      </c>
      <c r="L710" s="1">
        <v>18.190000000000001</v>
      </c>
      <c r="M710" s="1">
        <v>33.300000000000004</v>
      </c>
      <c r="N710" s="100">
        <v>106</v>
      </c>
      <c r="O710" s="39" t="s">
        <v>69</v>
      </c>
      <c r="P710" s="1">
        <v>28.39</v>
      </c>
      <c r="Q710" s="39">
        <f>+P710+M710</f>
        <v>61.690000000000005</v>
      </c>
      <c r="R710" s="99">
        <v>20</v>
      </c>
    </row>
    <row r="711" spans="3:18" ht="13" customHeight="1" x14ac:dyDescent="0.15">
      <c r="C711" s="97" t="s">
        <v>737</v>
      </c>
      <c r="D711" s="1" t="s">
        <v>66</v>
      </c>
      <c r="E711" s="80" t="s">
        <v>61</v>
      </c>
      <c r="F711" s="39" t="s">
        <v>62</v>
      </c>
      <c r="J711" s="80"/>
      <c r="K711" s="39"/>
      <c r="N711" s="100"/>
      <c r="O711" s="39"/>
      <c r="Q711" s="39"/>
      <c r="R711" s="80"/>
    </row>
    <row r="712" spans="3:18" ht="13" customHeight="1" x14ac:dyDescent="0.15">
      <c r="C712" s="97" t="s">
        <v>738</v>
      </c>
      <c r="D712" s="1" t="s">
        <v>85</v>
      </c>
      <c r="E712" s="80" t="s">
        <v>88</v>
      </c>
      <c r="F712" s="39" t="s">
        <v>69</v>
      </c>
      <c r="G712" s="98">
        <v>10.47</v>
      </c>
      <c r="H712" s="98">
        <v>0.9</v>
      </c>
      <c r="I712" s="98">
        <v>11.370000000000001</v>
      </c>
      <c r="J712" s="99">
        <v>1228</v>
      </c>
      <c r="K712" s="39" t="s">
        <v>69</v>
      </c>
      <c r="L712" s="1">
        <v>16.309999999999999</v>
      </c>
      <c r="M712" s="1">
        <v>27.68</v>
      </c>
      <c r="N712" s="100">
        <v>727</v>
      </c>
      <c r="O712" s="39" t="s">
        <v>62</v>
      </c>
      <c r="Q712" s="39"/>
      <c r="R712" s="80"/>
    </row>
    <row r="713" spans="3:18" x14ac:dyDescent="0.15">
      <c r="C713" s="97" t="s">
        <v>1064</v>
      </c>
      <c r="D713" s="1" t="s">
        <v>79</v>
      </c>
      <c r="E713" s="80" t="s">
        <v>88</v>
      </c>
      <c r="F713" s="39" t="s">
        <v>69</v>
      </c>
      <c r="G713" s="98">
        <v>13.45</v>
      </c>
      <c r="H713" s="98">
        <v>1.04</v>
      </c>
      <c r="I713" s="98">
        <v>14.489999999999998</v>
      </c>
      <c r="J713" s="99">
        <v>311</v>
      </c>
      <c r="K713" s="39" t="s">
        <v>69</v>
      </c>
      <c r="L713" s="1">
        <v>18.8</v>
      </c>
      <c r="M713" s="1">
        <v>33.29</v>
      </c>
      <c r="N713" s="100">
        <v>107</v>
      </c>
      <c r="O713" s="39" t="s">
        <v>69</v>
      </c>
      <c r="P713" s="1">
        <v>21.28</v>
      </c>
      <c r="Q713" s="39">
        <f>+P713+M713</f>
        <v>54.57</v>
      </c>
      <c r="R713" s="99">
        <v>211</v>
      </c>
    </row>
    <row r="714" spans="3:18" ht="13" customHeight="1" x14ac:dyDescent="0.15">
      <c r="C714" s="97" t="s">
        <v>740</v>
      </c>
      <c r="D714" s="1" t="s">
        <v>85</v>
      </c>
      <c r="E714" s="80" t="s">
        <v>61</v>
      </c>
      <c r="F714" s="39" t="s">
        <v>69</v>
      </c>
      <c r="G714" s="98">
        <v>10.63</v>
      </c>
      <c r="H714" s="98">
        <v>0.94</v>
      </c>
      <c r="I714" s="98">
        <v>11.57</v>
      </c>
      <c r="J714" s="99">
        <v>1184</v>
      </c>
      <c r="K714" s="39" t="s">
        <v>69</v>
      </c>
      <c r="L714" s="1">
        <v>17.809999999999999</v>
      </c>
      <c r="M714" s="1">
        <v>29.38</v>
      </c>
      <c r="N714" s="100">
        <v>541</v>
      </c>
      <c r="O714" s="39" t="s">
        <v>62</v>
      </c>
      <c r="Q714" s="39"/>
      <c r="R714" s="80"/>
    </row>
    <row r="715" spans="3:18" x14ac:dyDescent="0.15">
      <c r="C715" s="97" t="s">
        <v>1065</v>
      </c>
      <c r="D715" s="1" t="s">
        <v>64</v>
      </c>
      <c r="E715" s="80" t="s">
        <v>61</v>
      </c>
      <c r="F715" s="39" t="s">
        <v>69</v>
      </c>
      <c r="G715" s="98">
        <v>12.83</v>
      </c>
      <c r="H715" s="98">
        <v>0.63</v>
      </c>
      <c r="I715" s="98">
        <v>13.46</v>
      </c>
      <c r="J715" s="99">
        <v>586</v>
      </c>
      <c r="K715" s="39" t="s">
        <v>69</v>
      </c>
      <c r="L715" s="1">
        <v>18.239999999999998</v>
      </c>
      <c r="M715" s="1">
        <v>31.7</v>
      </c>
      <c r="N715" s="100">
        <v>215</v>
      </c>
      <c r="O715" s="39" t="s">
        <v>69</v>
      </c>
      <c r="P715" s="1">
        <v>21.72</v>
      </c>
      <c r="Q715" s="39">
        <f>+P715+M715</f>
        <v>53.42</v>
      </c>
      <c r="R715" s="99">
        <v>252</v>
      </c>
    </row>
    <row r="716" spans="3:18" ht="13" customHeight="1" x14ac:dyDescent="0.15">
      <c r="C716" s="97" t="s">
        <v>742</v>
      </c>
      <c r="D716" s="1" t="s">
        <v>68</v>
      </c>
      <c r="E716" s="80" t="s">
        <v>61</v>
      </c>
      <c r="F716" s="39" t="s">
        <v>62</v>
      </c>
      <c r="J716" s="80"/>
      <c r="K716" s="39"/>
      <c r="N716" s="100"/>
      <c r="O716" s="39"/>
      <c r="Q716" s="39"/>
      <c r="R716" s="80"/>
    </row>
    <row r="717" spans="3:18" ht="13" customHeight="1" x14ac:dyDescent="0.15">
      <c r="C717" s="97" t="s">
        <v>743</v>
      </c>
      <c r="D717" s="1" t="s">
        <v>68</v>
      </c>
      <c r="E717" s="80" t="s">
        <v>61</v>
      </c>
      <c r="F717" s="39" t="s">
        <v>62</v>
      </c>
      <c r="J717" s="80"/>
      <c r="K717" s="39"/>
      <c r="N717" s="100"/>
      <c r="O717" s="39"/>
      <c r="Q717" s="39"/>
      <c r="R717" s="80"/>
    </row>
    <row r="718" spans="3:18" ht="13" customHeight="1" x14ac:dyDescent="0.15">
      <c r="C718" s="97" t="s">
        <v>744</v>
      </c>
      <c r="D718" s="1" t="s">
        <v>79</v>
      </c>
      <c r="E718" s="80" t="s">
        <v>61</v>
      </c>
      <c r="F718" s="39" t="s">
        <v>62</v>
      </c>
      <c r="J718" s="80"/>
      <c r="K718" s="39"/>
      <c r="N718" s="100"/>
      <c r="O718" s="39"/>
      <c r="Q718" s="39"/>
      <c r="R718" s="80"/>
    </row>
    <row r="719" spans="3:18" ht="13" customHeight="1" x14ac:dyDescent="0.15">
      <c r="C719" s="97" t="s">
        <v>745</v>
      </c>
      <c r="D719" s="1" t="s">
        <v>68</v>
      </c>
      <c r="E719" s="80" t="s">
        <v>61</v>
      </c>
      <c r="F719" s="39" t="s">
        <v>62</v>
      </c>
      <c r="J719" s="80"/>
      <c r="K719" s="39"/>
      <c r="N719" s="100"/>
      <c r="O719" s="39"/>
      <c r="Q719" s="39"/>
      <c r="R719" s="80"/>
    </row>
    <row r="720" spans="3:18" ht="13" customHeight="1" x14ac:dyDescent="0.15">
      <c r="C720" s="97" t="s">
        <v>746</v>
      </c>
      <c r="D720" s="1" t="s">
        <v>68</v>
      </c>
      <c r="E720" s="80" t="s">
        <v>61</v>
      </c>
      <c r="F720" s="39" t="s">
        <v>62</v>
      </c>
      <c r="J720" s="80"/>
      <c r="K720" s="39"/>
      <c r="N720" s="100"/>
      <c r="O720" s="39"/>
      <c r="Q720" s="39"/>
      <c r="R720" s="80"/>
    </row>
    <row r="721" spans="3:18" ht="13" customHeight="1" x14ac:dyDescent="0.15">
      <c r="C721" s="97" t="s">
        <v>747</v>
      </c>
      <c r="D721" s="1" t="s">
        <v>60</v>
      </c>
      <c r="E721" s="80" t="s">
        <v>61</v>
      </c>
      <c r="F721" s="39" t="s">
        <v>62</v>
      </c>
      <c r="J721" s="80"/>
      <c r="K721" s="39"/>
      <c r="N721" s="100"/>
      <c r="O721" s="39"/>
      <c r="Q721" s="39"/>
      <c r="R721" s="80"/>
    </row>
    <row r="722" spans="3:18" ht="13" customHeight="1" x14ac:dyDescent="0.15">
      <c r="C722" s="97" t="s">
        <v>748</v>
      </c>
      <c r="D722" s="1" t="s">
        <v>79</v>
      </c>
      <c r="E722" s="80" t="s">
        <v>61</v>
      </c>
      <c r="F722" s="39" t="s">
        <v>62</v>
      </c>
      <c r="J722" s="80"/>
      <c r="K722" s="39"/>
      <c r="N722" s="100"/>
      <c r="O722" s="39"/>
      <c r="Q722" s="39"/>
      <c r="R722" s="80"/>
    </row>
    <row r="723" spans="3:18" ht="13" customHeight="1" x14ac:dyDescent="0.15">
      <c r="C723" s="97" t="s">
        <v>749</v>
      </c>
      <c r="D723" s="1" t="s">
        <v>68</v>
      </c>
      <c r="E723" s="80" t="s">
        <v>61</v>
      </c>
      <c r="F723" s="39" t="s">
        <v>62</v>
      </c>
      <c r="J723" s="80"/>
      <c r="K723" s="39"/>
      <c r="N723" s="100"/>
      <c r="O723" s="39"/>
      <c r="Q723" s="39"/>
      <c r="R723" s="80"/>
    </row>
    <row r="724" spans="3:18" x14ac:dyDescent="0.15">
      <c r="C724" s="97" t="s">
        <v>1086</v>
      </c>
      <c r="D724" s="1" t="s">
        <v>66</v>
      </c>
      <c r="E724" s="80" t="s">
        <v>61</v>
      </c>
      <c r="F724" s="39" t="s">
        <v>69</v>
      </c>
      <c r="G724" s="98">
        <v>11.8</v>
      </c>
      <c r="H724" s="98">
        <v>2.21</v>
      </c>
      <c r="I724" s="98">
        <v>14.010000000000002</v>
      </c>
      <c r="J724" s="99">
        <v>427</v>
      </c>
      <c r="K724" s="39" t="s">
        <v>69</v>
      </c>
      <c r="L724" s="1">
        <v>19.350000000000001</v>
      </c>
      <c r="M724" s="1">
        <v>33.36</v>
      </c>
      <c r="N724" s="100">
        <v>101</v>
      </c>
      <c r="O724" s="39" t="s">
        <v>69</v>
      </c>
      <c r="P724" s="1">
        <v>22.31</v>
      </c>
      <c r="Q724" s="39">
        <f>+P724+M724</f>
        <v>55.67</v>
      </c>
      <c r="R724" s="99">
        <v>154</v>
      </c>
    </row>
    <row r="725" spans="3:18" ht="13" customHeight="1" x14ac:dyDescent="0.15">
      <c r="C725" s="97" t="s">
        <v>751</v>
      </c>
      <c r="D725" s="1" t="s">
        <v>68</v>
      </c>
      <c r="E725" s="80" t="s">
        <v>61</v>
      </c>
      <c r="F725" s="39" t="s">
        <v>62</v>
      </c>
      <c r="J725" s="80"/>
      <c r="K725" s="39"/>
      <c r="N725" s="100"/>
      <c r="O725" s="39"/>
      <c r="Q725" s="39"/>
      <c r="R725" s="80"/>
    </row>
    <row r="726" spans="3:18" ht="13" customHeight="1" x14ac:dyDescent="0.15">
      <c r="C726" s="97" t="s">
        <v>752</v>
      </c>
      <c r="D726" s="1" t="s">
        <v>72</v>
      </c>
      <c r="E726" s="80" t="s">
        <v>61</v>
      </c>
      <c r="F726" s="39" t="s">
        <v>62</v>
      </c>
      <c r="J726" s="80"/>
      <c r="K726" s="39"/>
      <c r="N726" s="100"/>
      <c r="O726" s="39"/>
      <c r="Q726" s="39"/>
      <c r="R726" s="80"/>
    </row>
    <row r="727" spans="3:18" ht="13" customHeight="1" x14ac:dyDescent="0.15">
      <c r="C727" s="97" t="s">
        <v>753</v>
      </c>
      <c r="D727" s="1" t="s">
        <v>60</v>
      </c>
      <c r="E727" s="80" t="s">
        <v>88</v>
      </c>
      <c r="F727" s="39" t="s">
        <v>62</v>
      </c>
      <c r="J727" s="80"/>
      <c r="K727" s="39"/>
      <c r="N727" s="100"/>
      <c r="O727" s="39"/>
      <c r="Q727" s="39"/>
      <c r="R727" s="80"/>
    </row>
    <row r="728" spans="3:18" ht="13" customHeight="1" x14ac:dyDescent="0.15">
      <c r="C728" s="97" t="s">
        <v>754</v>
      </c>
      <c r="D728" s="1" t="s">
        <v>64</v>
      </c>
      <c r="E728" s="80" t="s">
        <v>61</v>
      </c>
      <c r="F728" s="39" t="s">
        <v>69</v>
      </c>
      <c r="G728" s="1">
        <v>11.78</v>
      </c>
      <c r="H728" s="1">
        <v>1.1000000000000001</v>
      </c>
      <c r="I728" s="1">
        <v>12.879999999999999</v>
      </c>
      <c r="J728" s="80">
        <v>782</v>
      </c>
      <c r="K728" s="39" t="s">
        <v>62</v>
      </c>
      <c r="N728" s="100"/>
      <c r="O728" s="39"/>
      <c r="Q728" s="39"/>
      <c r="R728" s="80"/>
    </row>
    <row r="729" spans="3:18" x14ac:dyDescent="0.15">
      <c r="C729" s="97" t="s">
        <v>755</v>
      </c>
      <c r="D729" s="1" t="s">
        <v>72</v>
      </c>
      <c r="E729" s="80" t="s">
        <v>61</v>
      </c>
      <c r="F729" s="39" t="s">
        <v>69</v>
      </c>
      <c r="G729" s="1">
        <v>10.83</v>
      </c>
      <c r="H729" s="1">
        <v>0.47</v>
      </c>
      <c r="I729" s="1">
        <v>11.3</v>
      </c>
      <c r="J729" s="80">
        <v>1244</v>
      </c>
      <c r="K729" s="39" t="s">
        <v>62</v>
      </c>
      <c r="N729" s="100"/>
      <c r="O729" s="39"/>
      <c r="Q729" s="39"/>
      <c r="R729" s="80"/>
    </row>
    <row r="730" spans="3:18" x14ac:dyDescent="0.15">
      <c r="C730" s="97" t="s">
        <v>756</v>
      </c>
      <c r="D730" s="1" t="s">
        <v>64</v>
      </c>
      <c r="E730" s="80" t="s">
        <v>61</v>
      </c>
      <c r="F730" s="39" t="s">
        <v>62</v>
      </c>
      <c r="J730" s="80"/>
      <c r="K730" s="39"/>
      <c r="N730" s="100"/>
      <c r="O730" s="39"/>
      <c r="Q730" s="39"/>
      <c r="R730" s="80"/>
    </row>
    <row r="731" spans="3:18" x14ac:dyDescent="0.15">
      <c r="C731" s="97" t="s">
        <v>757</v>
      </c>
      <c r="D731" s="1" t="s">
        <v>72</v>
      </c>
      <c r="E731" s="80" t="s">
        <v>61</v>
      </c>
      <c r="F731" s="39" t="s">
        <v>62</v>
      </c>
      <c r="J731" s="80"/>
      <c r="K731" s="39"/>
      <c r="N731" s="100"/>
      <c r="O731" s="39"/>
      <c r="Q731" s="39"/>
      <c r="R731" s="80"/>
    </row>
    <row r="732" spans="3:18" x14ac:dyDescent="0.15">
      <c r="C732" s="97" t="s">
        <v>758</v>
      </c>
      <c r="D732" s="1" t="s">
        <v>82</v>
      </c>
      <c r="E732" s="80" t="s">
        <v>61</v>
      </c>
      <c r="F732" s="39" t="s">
        <v>69</v>
      </c>
      <c r="G732" s="98">
        <v>11.8</v>
      </c>
      <c r="H732" s="98">
        <v>0.31</v>
      </c>
      <c r="I732" s="98">
        <v>12.110000000000001</v>
      </c>
      <c r="J732" s="99">
        <v>1031</v>
      </c>
      <c r="K732" s="39" t="s">
        <v>69</v>
      </c>
      <c r="L732" s="1">
        <v>15.6</v>
      </c>
      <c r="M732" s="1">
        <v>27.71</v>
      </c>
      <c r="N732" s="100">
        <v>724</v>
      </c>
      <c r="O732" s="39" t="str">
        <f>+VLOOKUP(C732,'[1]Notas 3º - TL'!$A$1:$B$678,2,"FALSO")</f>
        <v>SI</v>
      </c>
      <c r="Q732" s="39"/>
      <c r="R732" s="80"/>
    </row>
    <row r="733" spans="3:18" x14ac:dyDescent="0.15">
      <c r="C733" s="97" t="s">
        <v>759</v>
      </c>
      <c r="D733" s="1" t="s">
        <v>64</v>
      </c>
      <c r="E733" s="80" t="s">
        <v>61</v>
      </c>
      <c r="F733" s="39" t="s">
        <v>69</v>
      </c>
      <c r="G733" s="98">
        <v>11.16</v>
      </c>
      <c r="H733" s="98">
        <v>1.42</v>
      </c>
      <c r="I733" s="98">
        <v>12.58</v>
      </c>
      <c r="J733" s="99">
        <v>891</v>
      </c>
      <c r="K733" s="39" t="s">
        <v>69</v>
      </c>
      <c r="L733" s="1">
        <v>16.05</v>
      </c>
      <c r="M733" s="1">
        <v>28.630000000000003</v>
      </c>
      <c r="N733" s="100">
        <v>631</v>
      </c>
      <c r="O733" s="39" t="s">
        <v>62</v>
      </c>
      <c r="Q733" s="39"/>
      <c r="R733" s="80"/>
    </row>
    <row r="734" spans="3:18" x14ac:dyDescent="0.15">
      <c r="C734" s="97" t="s">
        <v>760</v>
      </c>
      <c r="D734" s="1" t="s">
        <v>66</v>
      </c>
      <c r="E734" s="80" t="s">
        <v>61</v>
      </c>
      <c r="F734" s="39" t="s">
        <v>69</v>
      </c>
      <c r="G734" s="1">
        <v>11.78</v>
      </c>
      <c r="H734" s="1">
        <v>0.63</v>
      </c>
      <c r="I734" s="1">
        <v>12.41</v>
      </c>
      <c r="J734" s="80">
        <v>944</v>
      </c>
      <c r="K734" s="39" t="s">
        <v>62</v>
      </c>
      <c r="N734" s="100"/>
      <c r="O734" s="39"/>
      <c r="Q734" s="39"/>
      <c r="R734" s="80"/>
    </row>
    <row r="735" spans="3:18" x14ac:dyDescent="0.15">
      <c r="C735" s="97" t="s">
        <v>761</v>
      </c>
      <c r="D735" s="1" t="s">
        <v>68</v>
      </c>
      <c r="E735" s="80" t="s">
        <v>61</v>
      </c>
      <c r="F735" s="39" t="s">
        <v>69</v>
      </c>
      <c r="G735" s="1">
        <v>10.89</v>
      </c>
      <c r="H735" s="1">
        <v>1.57</v>
      </c>
      <c r="I735" s="1">
        <v>12.46</v>
      </c>
      <c r="J735" s="80">
        <v>937</v>
      </c>
      <c r="K735" s="39" t="s">
        <v>62</v>
      </c>
      <c r="N735" s="100"/>
      <c r="O735" s="39"/>
      <c r="Q735" s="39"/>
      <c r="R735" s="80"/>
    </row>
    <row r="736" spans="3:18" x14ac:dyDescent="0.15">
      <c r="C736" s="97" t="s">
        <v>762</v>
      </c>
      <c r="D736" s="1" t="s">
        <v>64</v>
      </c>
      <c r="E736" s="80" t="s">
        <v>61</v>
      </c>
      <c r="F736" s="39" t="s">
        <v>62</v>
      </c>
      <c r="J736" s="80"/>
      <c r="K736" s="39"/>
      <c r="N736" s="100"/>
      <c r="O736" s="39"/>
      <c r="Q736" s="39"/>
      <c r="R736" s="80"/>
    </row>
    <row r="737" spans="3:18" x14ac:dyDescent="0.15">
      <c r="C737" s="97" t="s">
        <v>763</v>
      </c>
      <c r="D737" s="1" t="s">
        <v>79</v>
      </c>
      <c r="E737" s="80" t="s">
        <v>61</v>
      </c>
      <c r="F737" s="39" t="s">
        <v>69</v>
      </c>
      <c r="G737" s="1">
        <v>10.46</v>
      </c>
      <c r="H737" s="1">
        <v>0.78</v>
      </c>
      <c r="I737" s="1">
        <v>11.24</v>
      </c>
      <c r="J737" s="80">
        <v>1253</v>
      </c>
      <c r="K737" s="39" t="s">
        <v>62</v>
      </c>
      <c r="N737" s="100"/>
      <c r="O737" s="39"/>
      <c r="Q737" s="39"/>
      <c r="R737" s="80"/>
    </row>
    <row r="738" spans="3:18" x14ac:dyDescent="0.15">
      <c r="C738" s="97" t="s">
        <v>764</v>
      </c>
      <c r="D738" s="1" t="s">
        <v>68</v>
      </c>
      <c r="E738" s="80" t="s">
        <v>61</v>
      </c>
      <c r="F738" s="39" t="s">
        <v>62</v>
      </c>
      <c r="J738" s="80"/>
      <c r="K738" s="39"/>
      <c r="N738" s="100"/>
      <c r="O738" s="39"/>
      <c r="Q738" s="39"/>
      <c r="R738" s="80"/>
    </row>
    <row r="739" spans="3:18" x14ac:dyDescent="0.15">
      <c r="C739" s="97" t="s">
        <v>1087</v>
      </c>
      <c r="D739" s="1" t="s">
        <v>60</v>
      </c>
      <c r="E739" s="80" t="s">
        <v>61</v>
      </c>
      <c r="F739" s="39" t="s">
        <v>69</v>
      </c>
      <c r="G739" s="98">
        <v>14.12</v>
      </c>
      <c r="H739" s="98">
        <v>2.36</v>
      </c>
      <c r="I739" s="98">
        <v>16.48</v>
      </c>
      <c r="J739" s="99">
        <v>60</v>
      </c>
      <c r="K739" s="39" t="s">
        <v>69</v>
      </c>
      <c r="L739" s="1">
        <v>17.2</v>
      </c>
      <c r="M739" s="1">
        <v>33.68</v>
      </c>
      <c r="N739" s="100">
        <v>83</v>
      </c>
      <c r="O739" s="39" t="s">
        <v>69</v>
      </c>
      <c r="P739" s="1">
        <v>26.56</v>
      </c>
      <c r="Q739" s="39">
        <f>+P739+M739</f>
        <v>60.239999999999995</v>
      </c>
      <c r="R739" s="99">
        <v>42</v>
      </c>
    </row>
    <row r="740" spans="3:18" x14ac:dyDescent="0.15">
      <c r="C740" s="97" t="s">
        <v>766</v>
      </c>
      <c r="D740" s="1" t="s">
        <v>66</v>
      </c>
      <c r="E740" s="80" t="s">
        <v>61</v>
      </c>
      <c r="F740" s="39" t="s">
        <v>62</v>
      </c>
      <c r="J740" s="80"/>
      <c r="K740" s="39"/>
      <c r="N740" s="100"/>
      <c r="O740" s="39"/>
      <c r="Q740" s="39"/>
      <c r="R740" s="80"/>
    </row>
    <row r="741" spans="3:18" x14ac:dyDescent="0.15">
      <c r="C741" s="97" t="s">
        <v>767</v>
      </c>
      <c r="D741" s="1" t="s">
        <v>64</v>
      </c>
      <c r="E741" s="80" t="s">
        <v>61</v>
      </c>
      <c r="F741" s="39" t="s">
        <v>62</v>
      </c>
      <c r="J741" s="80"/>
      <c r="K741" s="39"/>
      <c r="N741" s="100"/>
      <c r="O741" s="39"/>
      <c r="Q741" s="39"/>
      <c r="R741" s="80"/>
    </row>
    <row r="742" spans="3:18" x14ac:dyDescent="0.15">
      <c r="C742" s="97" t="s">
        <v>768</v>
      </c>
      <c r="D742" s="1" t="s">
        <v>72</v>
      </c>
      <c r="E742" s="80" t="s">
        <v>61</v>
      </c>
      <c r="F742" s="39" t="s">
        <v>62</v>
      </c>
      <c r="J742" s="80"/>
      <c r="K742" s="39"/>
      <c r="N742" s="100"/>
      <c r="O742" s="39"/>
      <c r="Q742" s="39"/>
      <c r="R742" s="80"/>
    </row>
    <row r="743" spans="3:18" x14ac:dyDescent="0.15">
      <c r="C743" s="97" t="s">
        <v>769</v>
      </c>
      <c r="D743" s="1" t="s">
        <v>79</v>
      </c>
      <c r="E743" s="80" t="s">
        <v>61</v>
      </c>
      <c r="F743" s="39" t="s">
        <v>62</v>
      </c>
      <c r="J743" s="80"/>
      <c r="K743" s="39"/>
      <c r="N743" s="100"/>
      <c r="O743" s="39"/>
      <c r="Q743" s="39"/>
      <c r="R743" s="80"/>
    </row>
    <row r="744" spans="3:18" x14ac:dyDescent="0.15">
      <c r="C744" s="97" t="s">
        <v>770</v>
      </c>
      <c r="D744" s="1" t="s">
        <v>72</v>
      </c>
      <c r="E744" s="80" t="s">
        <v>61</v>
      </c>
      <c r="F744" s="39" t="s">
        <v>62</v>
      </c>
      <c r="J744" s="80"/>
      <c r="K744" s="39"/>
      <c r="N744" s="100"/>
      <c r="O744" s="39"/>
      <c r="Q744" s="39"/>
      <c r="R744" s="80"/>
    </row>
    <row r="745" spans="3:18" x14ac:dyDescent="0.15">
      <c r="C745" s="97" t="s">
        <v>771</v>
      </c>
      <c r="D745" s="1" t="s">
        <v>66</v>
      </c>
      <c r="E745" s="80" t="s">
        <v>61</v>
      </c>
      <c r="F745" s="39" t="s">
        <v>62</v>
      </c>
      <c r="J745" s="80"/>
      <c r="K745" s="39"/>
      <c r="N745" s="100"/>
      <c r="O745" s="39"/>
      <c r="Q745" s="39"/>
      <c r="R745" s="80"/>
    </row>
    <row r="746" spans="3:18" x14ac:dyDescent="0.15">
      <c r="C746" s="97" t="s">
        <v>772</v>
      </c>
      <c r="D746" s="1" t="s">
        <v>68</v>
      </c>
      <c r="E746" s="80" t="s">
        <v>61</v>
      </c>
      <c r="F746" s="39" t="s">
        <v>62</v>
      </c>
      <c r="J746" s="80"/>
      <c r="K746" s="39"/>
      <c r="N746" s="100"/>
      <c r="O746" s="39"/>
      <c r="Q746" s="39"/>
      <c r="R746" s="80"/>
    </row>
    <row r="747" spans="3:18" x14ac:dyDescent="0.15">
      <c r="C747" s="97" t="s">
        <v>773</v>
      </c>
      <c r="D747" s="1" t="s">
        <v>66</v>
      </c>
      <c r="E747" s="80" t="s">
        <v>61</v>
      </c>
      <c r="F747" s="39" t="s">
        <v>62</v>
      </c>
      <c r="J747" s="80"/>
      <c r="K747" s="39"/>
      <c r="N747" s="100"/>
      <c r="O747" s="39"/>
      <c r="Q747" s="39"/>
      <c r="R747" s="80"/>
    </row>
    <row r="748" spans="3:18" x14ac:dyDescent="0.15">
      <c r="C748" s="97" t="s">
        <v>774</v>
      </c>
      <c r="D748" s="1" t="s">
        <v>85</v>
      </c>
      <c r="E748" s="80" t="s">
        <v>61</v>
      </c>
      <c r="F748" s="39" t="s">
        <v>62</v>
      </c>
      <c r="J748" s="80"/>
      <c r="K748" s="39"/>
      <c r="N748" s="100"/>
      <c r="O748" s="39"/>
      <c r="Q748" s="39"/>
      <c r="R748" s="80"/>
    </row>
    <row r="749" spans="3:18" x14ac:dyDescent="0.15">
      <c r="C749" s="97" t="s">
        <v>775</v>
      </c>
      <c r="D749" s="1" t="s">
        <v>85</v>
      </c>
      <c r="E749" s="80" t="s">
        <v>61</v>
      </c>
      <c r="F749" s="39" t="s">
        <v>69</v>
      </c>
      <c r="G749" s="1">
        <v>11.88</v>
      </c>
      <c r="H749" s="1">
        <v>1.26</v>
      </c>
      <c r="I749" s="1">
        <v>13.14</v>
      </c>
      <c r="J749" s="80">
        <v>689</v>
      </c>
      <c r="K749" s="39" t="s">
        <v>62</v>
      </c>
      <c r="N749" s="100"/>
      <c r="O749" s="39"/>
      <c r="Q749" s="39"/>
      <c r="R749" s="80"/>
    </row>
    <row r="750" spans="3:18" x14ac:dyDescent="0.15">
      <c r="C750" s="97" t="s">
        <v>1090</v>
      </c>
      <c r="D750" s="1" t="s">
        <v>66</v>
      </c>
      <c r="E750" s="80" t="s">
        <v>61</v>
      </c>
      <c r="F750" s="39" t="s">
        <v>69</v>
      </c>
      <c r="G750" s="98">
        <v>12.43</v>
      </c>
      <c r="H750" s="98">
        <v>1.26</v>
      </c>
      <c r="I750" s="98">
        <v>13.69</v>
      </c>
      <c r="J750" s="99">
        <v>522</v>
      </c>
      <c r="K750" s="39" t="s">
        <v>69</v>
      </c>
      <c r="L750" s="1">
        <v>16.98</v>
      </c>
      <c r="M750" s="1">
        <v>30.67</v>
      </c>
      <c r="N750" s="100">
        <v>336</v>
      </c>
      <c r="O750" s="39" t="s">
        <v>69</v>
      </c>
      <c r="P750" s="1">
        <v>22.59</v>
      </c>
      <c r="Q750" s="39">
        <f>+P750+M750</f>
        <v>53.260000000000005</v>
      </c>
      <c r="R750" s="99">
        <v>257</v>
      </c>
    </row>
    <row r="751" spans="3:18" x14ac:dyDescent="0.15">
      <c r="C751" s="97" t="s">
        <v>777</v>
      </c>
      <c r="D751" s="1" t="s">
        <v>68</v>
      </c>
      <c r="E751" s="80" t="s">
        <v>61</v>
      </c>
      <c r="F751" s="39" t="s">
        <v>69</v>
      </c>
      <c r="G751" s="1">
        <v>11.14</v>
      </c>
      <c r="H751" s="1">
        <v>1.26</v>
      </c>
      <c r="I751" s="1">
        <v>12.4</v>
      </c>
      <c r="J751" s="80">
        <v>951</v>
      </c>
      <c r="K751" s="39" t="s">
        <v>62</v>
      </c>
      <c r="N751" s="100"/>
      <c r="O751" s="39"/>
      <c r="Q751" s="39"/>
      <c r="R751" s="80"/>
    </row>
    <row r="752" spans="3:18" x14ac:dyDescent="0.15">
      <c r="C752" s="97" t="s">
        <v>1092</v>
      </c>
      <c r="D752" s="1" t="s">
        <v>66</v>
      </c>
      <c r="E752" s="80" t="s">
        <v>61</v>
      </c>
      <c r="F752" s="39" t="s">
        <v>69</v>
      </c>
      <c r="G752" s="98">
        <v>10.78</v>
      </c>
      <c r="H752" s="98">
        <v>1.26</v>
      </c>
      <c r="I752" s="98">
        <v>12.04</v>
      </c>
      <c r="J752" s="99">
        <v>1051</v>
      </c>
      <c r="K752" s="39" t="s">
        <v>69</v>
      </c>
      <c r="L752" s="1">
        <v>15.54</v>
      </c>
      <c r="M752" s="1">
        <v>27.58</v>
      </c>
      <c r="N752" s="100">
        <v>734</v>
      </c>
      <c r="O752" s="39" t="s">
        <v>69</v>
      </c>
      <c r="P752" s="1">
        <v>24.07</v>
      </c>
      <c r="Q752" s="39">
        <f>+P752+M752</f>
        <v>51.65</v>
      </c>
      <c r="R752" s="99">
        <v>328</v>
      </c>
    </row>
    <row r="753" spans="3:18" x14ac:dyDescent="0.15">
      <c r="C753" s="97" t="s">
        <v>779</v>
      </c>
      <c r="D753" s="1" t="s">
        <v>66</v>
      </c>
      <c r="E753" s="80" t="s">
        <v>61</v>
      </c>
      <c r="F753" s="39" t="s">
        <v>62</v>
      </c>
      <c r="J753" s="80"/>
      <c r="K753" s="39"/>
      <c r="N753" s="100"/>
      <c r="O753" s="39"/>
      <c r="Q753" s="39"/>
      <c r="R753" s="80"/>
    </row>
    <row r="754" spans="3:18" x14ac:dyDescent="0.15">
      <c r="C754" s="97" t="s">
        <v>780</v>
      </c>
      <c r="D754" s="1" t="s">
        <v>68</v>
      </c>
      <c r="E754" s="80" t="s">
        <v>61</v>
      </c>
      <c r="F754" s="39" t="s">
        <v>62</v>
      </c>
      <c r="J754" s="80"/>
      <c r="K754" s="39"/>
      <c r="N754" s="100"/>
      <c r="O754" s="39"/>
      <c r="Q754" s="39"/>
      <c r="R754" s="80"/>
    </row>
    <row r="755" spans="3:18" x14ac:dyDescent="0.15">
      <c r="C755" s="97" t="s">
        <v>781</v>
      </c>
      <c r="D755" s="1" t="s">
        <v>72</v>
      </c>
      <c r="E755" s="80" t="s">
        <v>61</v>
      </c>
      <c r="F755" s="39" t="s">
        <v>62</v>
      </c>
      <c r="J755" s="80"/>
      <c r="K755" s="39"/>
      <c r="N755" s="100"/>
      <c r="O755" s="39"/>
      <c r="Q755" s="39"/>
      <c r="R755" s="80"/>
    </row>
    <row r="756" spans="3:18" x14ac:dyDescent="0.15">
      <c r="C756" s="97" t="s">
        <v>782</v>
      </c>
      <c r="D756" s="1" t="s">
        <v>85</v>
      </c>
      <c r="E756" s="80" t="s">
        <v>61</v>
      </c>
      <c r="F756" s="39" t="s">
        <v>69</v>
      </c>
      <c r="G756" s="98">
        <v>10.38</v>
      </c>
      <c r="H756" s="98">
        <v>1.1000000000000001</v>
      </c>
      <c r="I756" s="98">
        <v>11.48</v>
      </c>
      <c r="J756" s="99">
        <v>1205</v>
      </c>
      <c r="K756" s="39" t="s">
        <v>69</v>
      </c>
      <c r="L756" s="1">
        <v>15.05</v>
      </c>
      <c r="M756" s="1">
        <v>26.53</v>
      </c>
      <c r="N756" s="100">
        <v>790</v>
      </c>
      <c r="O756" s="39" t="s">
        <v>62</v>
      </c>
      <c r="Q756" s="39"/>
      <c r="R756" s="80"/>
    </row>
    <row r="757" spans="3:18" x14ac:dyDescent="0.15">
      <c r="C757" s="97" t="s">
        <v>783</v>
      </c>
      <c r="D757" s="1" t="s">
        <v>64</v>
      </c>
      <c r="E757" s="80" t="s">
        <v>61</v>
      </c>
      <c r="F757" s="39" t="s">
        <v>62</v>
      </c>
      <c r="J757" s="80"/>
      <c r="K757" s="39"/>
      <c r="N757" s="100"/>
      <c r="O757" s="39"/>
      <c r="Q757" s="39"/>
      <c r="R757" s="80"/>
    </row>
    <row r="758" spans="3:18" x14ac:dyDescent="0.15">
      <c r="C758" s="97" t="s">
        <v>784</v>
      </c>
      <c r="D758" s="1" t="s">
        <v>72</v>
      </c>
      <c r="E758" s="80" t="s">
        <v>61</v>
      </c>
      <c r="F758" s="39" t="s">
        <v>69</v>
      </c>
      <c r="G758" s="98">
        <v>13.43</v>
      </c>
      <c r="H758" s="98">
        <v>3</v>
      </c>
      <c r="I758" s="98">
        <v>16.43</v>
      </c>
      <c r="J758" s="99">
        <v>67</v>
      </c>
      <c r="K758" s="39" t="s">
        <v>69</v>
      </c>
      <c r="L758" s="1">
        <v>15.48</v>
      </c>
      <c r="M758" s="1">
        <v>31.91</v>
      </c>
      <c r="N758" s="100">
        <v>197</v>
      </c>
      <c r="O758" s="39" t="str">
        <f>+VLOOKUP(C758,'[1]Notas 3º - TL'!$A$1:$B$678,2,"FALSO")</f>
        <v>SI</v>
      </c>
      <c r="Q758" s="39"/>
      <c r="R758" s="80"/>
    </row>
    <row r="759" spans="3:18" x14ac:dyDescent="0.15">
      <c r="C759" s="97" t="s">
        <v>785</v>
      </c>
      <c r="D759" s="1" t="s">
        <v>68</v>
      </c>
      <c r="E759" s="80" t="s">
        <v>61</v>
      </c>
      <c r="F759" s="39" t="s">
        <v>69</v>
      </c>
      <c r="G759" s="1">
        <v>10.36</v>
      </c>
      <c r="H759" s="1">
        <v>1.26</v>
      </c>
      <c r="I759" s="1">
        <v>11.62</v>
      </c>
      <c r="J759" s="80">
        <v>1168</v>
      </c>
      <c r="K759" s="39" t="s">
        <v>62</v>
      </c>
      <c r="N759" s="100"/>
      <c r="O759" s="39"/>
      <c r="Q759" s="39"/>
      <c r="R759" s="80"/>
    </row>
    <row r="760" spans="3:18" x14ac:dyDescent="0.15">
      <c r="C760" s="97" t="s">
        <v>786</v>
      </c>
      <c r="D760" s="1" t="s">
        <v>85</v>
      </c>
      <c r="E760" s="80" t="s">
        <v>61</v>
      </c>
      <c r="F760" s="39" t="s">
        <v>62</v>
      </c>
      <c r="J760" s="80"/>
      <c r="K760" s="39"/>
      <c r="N760" s="100"/>
      <c r="O760" s="39"/>
      <c r="Q760" s="39"/>
      <c r="R760" s="80"/>
    </row>
    <row r="761" spans="3:18" x14ac:dyDescent="0.15">
      <c r="C761" s="97" t="s">
        <v>787</v>
      </c>
      <c r="D761" s="1" t="s">
        <v>85</v>
      </c>
      <c r="E761" s="80" t="s">
        <v>61</v>
      </c>
      <c r="F761" s="39" t="s">
        <v>62</v>
      </c>
      <c r="J761" s="80"/>
      <c r="K761" s="39"/>
      <c r="N761" s="100"/>
      <c r="O761" s="39"/>
      <c r="Q761" s="39"/>
      <c r="R761" s="80"/>
    </row>
    <row r="762" spans="3:18" x14ac:dyDescent="0.15">
      <c r="C762" s="97" t="s">
        <v>788</v>
      </c>
      <c r="D762" s="1" t="s">
        <v>68</v>
      </c>
      <c r="E762" s="80" t="s">
        <v>88</v>
      </c>
      <c r="F762" s="39" t="s">
        <v>62</v>
      </c>
      <c r="J762" s="80"/>
      <c r="K762" s="39"/>
      <c r="N762" s="100"/>
      <c r="O762" s="39"/>
      <c r="Q762" s="39"/>
      <c r="R762" s="80"/>
    </row>
    <row r="763" spans="3:18" x14ac:dyDescent="0.15">
      <c r="C763" s="97" t="s">
        <v>789</v>
      </c>
      <c r="D763" s="1" t="s">
        <v>68</v>
      </c>
      <c r="E763" s="80" t="s">
        <v>61</v>
      </c>
      <c r="F763" s="39" t="s">
        <v>62</v>
      </c>
      <c r="J763" s="80"/>
      <c r="K763" s="39"/>
      <c r="N763" s="100"/>
      <c r="O763" s="39"/>
      <c r="Q763" s="39"/>
      <c r="R763" s="80"/>
    </row>
    <row r="764" spans="3:18" x14ac:dyDescent="0.15">
      <c r="C764" s="97" t="s">
        <v>790</v>
      </c>
      <c r="D764" s="1" t="s">
        <v>68</v>
      </c>
      <c r="E764" s="80" t="s">
        <v>61</v>
      </c>
      <c r="F764" s="39" t="s">
        <v>62</v>
      </c>
      <c r="J764" s="80"/>
      <c r="K764" s="39"/>
      <c r="N764" s="100"/>
      <c r="O764" s="39"/>
      <c r="Q764" s="39"/>
      <c r="R764" s="80"/>
    </row>
    <row r="765" spans="3:18" x14ac:dyDescent="0.15">
      <c r="C765" s="97" t="s">
        <v>791</v>
      </c>
      <c r="D765" s="1" t="s">
        <v>64</v>
      </c>
      <c r="E765" s="80" t="s">
        <v>61</v>
      </c>
      <c r="F765" s="39" t="s">
        <v>62</v>
      </c>
      <c r="J765" s="80"/>
      <c r="K765" s="39"/>
      <c r="N765" s="100"/>
      <c r="O765" s="39"/>
      <c r="Q765" s="39"/>
      <c r="R765" s="80"/>
    </row>
    <row r="766" spans="3:18" x14ac:dyDescent="0.15">
      <c r="C766" s="97" t="s">
        <v>1127</v>
      </c>
      <c r="D766" s="1" t="s">
        <v>72</v>
      </c>
      <c r="E766" s="80" t="s">
        <v>61</v>
      </c>
      <c r="F766" s="39" t="s">
        <v>69</v>
      </c>
      <c r="G766" s="98">
        <v>13.31</v>
      </c>
      <c r="H766" s="98">
        <v>0.63</v>
      </c>
      <c r="I766" s="98">
        <v>13.940000000000001</v>
      </c>
      <c r="J766" s="99">
        <v>444</v>
      </c>
      <c r="K766" s="39" t="s">
        <v>69</v>
      </c>
      <c r="L766" s="1">
        <v>15.46</v>
      </c>
      <c r="M766" s="1">
        <v>29.400000000000002</v>
      </c>
      <c r="N766" s="100">
        <v>539</v>
      </c>
      <c r="O766" s="39" t="s">
        <v>69</v>
      </c>
      <c r="P766" s="1">
        <v>25.73</v>
      </c>
      <c r="Q766" s="39">
        <f>+P766+M766</f>
        <v>55.13</v>
      </c>
      <c r="R766" s="99">
        <v>180</v>
      </c>
    </row>
    <row r="767" spans="3:18" x14ac:dyDescent="0.15">
      <c r="C767" s="97" t="s">
        <v>793</v>
      </c>
      <c r="D767" s="1" t="s">
        <v>66</v>
      </c>
      <c r="E767" s="80" t="s">
        <v>61</v>
      </c>
      <c r="F767" s="39" t="s">
        <v>69</v>
      </c>
      <c r="G767" s="1">
        <v>12.72</v>
      </c>
      <c r="H767" s="1">
        <v>2.21</v>
      </c>
      <c r="I767" s="1">
        <v>14.93</v>
      </c>
      <c r="J767" s="80">
        <v>237</v>
      </c>
      <c r="K767" s="39" t="s">
        <v>62</v>
      </c>
      <c r="N767" s="100"/>
      <c r="O767" s="39"/>
      <c r="Q767" s="39"/>
      <c r="R767" s="80"/>
    </row>
    <row r="768" spans="3:18" x14ac:dyDescent="0.15">
      <c r="C768" s="97" t="s">
        <v>794</v>
      </c>
      <c r="D768" s="1" t="s">
        <v>66</v>
      </c>
      <c r="E768" s="80" t="s">
        <v>61</v>
      </c>
      <c r="F768" s="39" t="s">
        <v>62</v>
      </c>
      <c r="J768" s="80"/>
      <c r="K768" s="39"/>
      <c r="N768" s="100"/>
      <c r="O768" s="39"/>
      <c r="Q768" s="39"/>
      <c r="R768" s="80"/>
    </row>
    <row r="769" spans="3:18" x14ac:dyDescent="0.15">
      <c r="C769" s="97" t="s">
        <v>795</v>
      </c>
      <c r="D769" s="1" t="s">
        <v>68</v>
      </c>
      <c r="E769" s="80" t="s">
        <v>61</v>
      </c>
      <c r="F769" s="39" t="s">
        <v>62</v>
      </c>
      <c r="J769" s="80"/>
      <c r="K769" s="39"/>
      <c r="N769" s="100"/>
      <c r="O769" s="39"/>
      <c r="Q769" s="39"/>
      <c r="R769" s="80"/>
    </row>
    <row r="770" spans="3:18" x14ac:dyDescent="0.15">
      <c r="C770" s="97" t="s">
        <v>796</v>
      </c>
      <c r="D770" s="1" t="s">
        <v>85</v>
      </c>
      <c r="E770" s="80" t="s">
        <v>61</v>
      </c>
      <c r="F770" s="39" t="s">
        <v>62</v>
      </c>
      <c r="J770" s="80"/>
      <c r="K770" s="39"/>
      <c r="N770" s="100"/>
      <c r="O770" s="39"/>
      <c r="Q770" s="39"/>
      <c r="R770" s="80"/>
    </row>
    <row r="771" spans="3:18" x14ac:dyDescent="0.15">
      <c r="C771" s="97" t="s">
        <v>797</v>
      </c>
      <c r="D771" s="1" t="s">
        <v>64</v>
      </c>
      <c r="E771" s="80" t="s">
        <v>61</v>
      </c>
      <c r="F771" s="39" t="s">
        <v>62</v>
      </c>
      <c r="J771" s="80"/>
      <c r="K771" s="39"/>
      <c r="N771" s="100"/>
      <c r="O771" s="39"/>
      <c r="Q771" s="39"/>
      <c r="R771" s="80"/>
    </row>
    <row r="772" spans="3:18" x14ac:dyDescent="0.15">
      <c r="C772" s="97" t="s">
        <v>798</v>
      </c>
      <c r="D772" s="1" t="s">
        <v>60</v>
      </c>
      <c r="E772" s="80" t="s">
        <v>61</v>
      </c>
      <c r="F772" s="39" t="s">
        <v>62</v>
      </c>
      <c r="J772" s="80"/>
      <c r="K772" s="39"/>
      <c r="N772" s="100"/>
      <c r="O772" s="39"/>
      <c r="Q772" s="39"/>
      <c r="R772" s="80"/>
    </row>
    <row r="773" spans="3:18" x14ac:dyDescent="0.15">
      <c r="C773" s="97" t="s">
        <v>799</v>
      </c>
      <c r="D773" s="1" t="s">
        <v>64</v>
      </c>
      <c r="E773" s="80" t="s">
        <v>61</v>
      </c>
      <c r="F773" s="39" t="s">
        <v>62</v>
      </c>
      <c r="J773" s="80"/>
      <c r="K773" s="39"/>
      <c r="N773" s="100"/>
      <c r="O773" s="39"/>
      <c r="Q773" s="39"/>
      <c r="R773" s="80"/>
    </row>
    <row r="774" spans="3:18" x14ac:dyDescent="0.15">
      <c r="C774" s="97" t="s">
        <v>800</v>
      </c>
      <c r="D774" s="1" t="s">
        <v>85</v>
      </c>
      <c r="E774" s="80" t="s">
        <v>61</v>
      </c>
      <c r="F774" s="39" t="s">
        <v>62</v>
      </c>
      <c r="J774" s="80"/>
      <c r="K774" s="39"/>
      <c r="N774" s="100"/>
      <c r="O774" s="39"/>
      <c r="Q774" s="39"/>
      <c r="R774" s="80"/>
    </row>
    <row r="775" spans="3:18" x14ac:dyDescent="0.15">
      <c r="C775" s="97" t="s">
        <v>801</v>
      </c>
      <c r="D775" s="1" t="s">
        <v>68</v>
      </c>
      <c r="E775" s="80" t="s">
        <v>61</v>
      </c>
      <c r="F775" s="39" t="s">
        <v>69</v>
      </c>
      <c r="G775" s="1">
        <v>10.33</v>
      </c>
      <c r="H775" s="1">
        <v>2.0499999999999998</v>
      </c>
      <c r="I775" s="1">
        <v>12.379999999999999</v>
      </c>
      <c r="J775" s="80">
        <v>954</v>
      </c>
      <c r="K775" s="39" t="s">
        <v>62</v>
      </c>
      <c r="N775" s="100"/>
      <c r="O775" s="39"/>
      <c r="Q775" s="39"/>
      <c r="R775" s="80"/>
    </row>
    <row r="776" spans="3:18" x14ac:dyDescent="0.15">
      <c r="C776" s="97" t="s">
        <v>1134</v>
      </c>
      <c r="D776" s="1" t="s">
        <v>85</v>
      </c>
      <c r="E776" s="80" t="s">
        <v>61</v>
      </c>
      <c r="F776" s="39" t="s">
        <v>69</v>
      </c>
      <c r="G776" s="98">
        <v>13.88</v>
      </c>
      <c r="H776" s="98">
        <v>0.94</v>
      </c>
      <c r="I776" s="98">
        <v>14.82</v>
      </c>
      <c r="J776" s="99">
        <v>254</v>
      </c>
      <c r="K776" s="39" t="s">
        <v>69</v>
      </c>
      <c r="L776" s="1">
        <v>15.32</v>
      </c>
      <c r="M776" s="1">
        <v>30.14</v>
      </c>
      <c r="N776" s="100">
        <v>408</v>
      </c>
      <c r="O776" s="39" t="s">
        <v>69</v>
      </c>
      <c r="P776" s="1">
        <v>23.87</v>
      </c>
      <c r="Q776" s="39">
        <f>+P776+M776</f>
        <v>54.010000000000005</v>
      </c>
      <c r="R776" s="99">
        <v>236</v>
      </c>
    </row>
    <row r="777" spans="3:18" x14ac:dyDescent="0.15">
      <c r="C777" s="97" t="s">
        <v>803</v>
      </c>
      <c r="D777" s="1" t="s">
        <v>68</v>
      </c>
      <c r="E777" s="80" t="s">
        <v>61</v>
      </c>
      <c r="F777" s="39" t="s">
        <v>62</v>
      </c>
      <c r="J777" s="80"/>
      <c r="K777" s="39"/>
      <c r="N777" s="100"/>
      <c r="O777" s="39"/>
      <c r="Q777" s="39"/>
      <c r="R777" s="80"/>
    </row>
    <row r="778" spans="3:18" x14ac:dyDescent="0.15">
      <c r="C778" s="97" t="s">
        <v>804</v>
      </c>
      <c r="D778" s="1" t="s">
        <v>68</v>
      </c>
      <c r="E778" s="80" t="s">
        <v>61</v>
      </c>
      <c r="F778" s="39" t="s">
        <v>62</v>
      </c>
      <c r="J778" s="80"/>
      <c r="K778" s="39"/>
      <c r="N778" s="100"/>
      <c r="O778" s="39"/>
      <c r="Q778" s="39"/>
      <c r="R778" s="80"/>
    </row>
    <row r="779" spans="3:18" x14ac:dyDescent="0.15">
      <c r="C779" s="97" t="s">
        <v>805</v>
      </c>
      <c r="D779" s="1" t="s">
        <v>68</v>
      </c>
      <c r="E779" s="80" t="s">
        <v>237</v>
      </c>
      <c r="F779" s="39" t="s">
        <v>69</v>
      </c>
      <c r="G779" s="1">
        <v>14.33</v>
      </c>
      <c r="H779" s="1">
        <v>2.25</v>
      </c>
      <c r="I779" s="1">
        <v>16.579999999999998</v>
      </c>
      <c r="J779" s="80">
        <v>49</v>
      </c>
      <c r="K779" s="39" t="s">
        <v>62</v>
      </c>
      <c r="N779" s="100"/>
      <c r="O779" s="39"/>
      <c r="Q779" s="39"/>
      <c r="R779" s="80"/>
    </row>
    <row r="780" spans="3:18" x14ac:dyDescent="0.15">
      <c r="C780" s="97" t="s">
        <v>806</v>
      </c>
      <c r="D780" s="1" t="s">
        <v>82</v>
      </c>
      <c r="E780" s="80" t="s">
        <v>61</v>
      </c>
      <c r="F780" s="39" t="s">
        <v>62</v>
      </c>
      <c r="J780" s="80"/>
      <c r="K780" s="39"/>
      <c r="N780" s="100"/>
      <c r="O780" s="39"/>
      <c r="Q780" s="39"/>
      <c r="R780" s="80"/>
    </row>
    <row r="781" spans="3:18" x14ac:dyDescent="0.15">
      <c r="C781" s="97" t="s">
        <v>807</v>
      </c>
      <c r="D781" s="1" t="s">
        <v>68</v>
      </c>
      <c r="E781" s="80" t="s">
        <v>61</v>
      </c>
      <c r="F781" s="39" t="s">
        <v>62</v>
      </c>
      <c r="J781" s="80"/>
      <c r="K781" s="39"/>
      <c r="N781" s="100"/>
      <c r="O781" s="39"/>
      <c r="Q781" s="39"/>
      <c r="R781" s="80"/>
    </row>
    <row r="782" spans="3:18" x14ac:dyDescent="0.15">
      <c r="C782" s="97" t="s">
        <v>808</v>
      </c>
      <c r="D782" s="1" t="s">
        <v>82</v>
      </c>
      <c r="E782" s="80" t="s">
        <v>61</v>
      </c>
      <c r="F782" s="39" t="s">
        <v>62</v>
      </c>
      <c r="J782" s="80"/>
      <c r="K782" s="39"/>
      <c r="N782" s="100"/>
      <c r="O782" s="39"/>
      <c r="Q782" s="39"/>
      <c r="R782" s="80"/>
    </row>
    <row r="783" spans="3:18" x14ac:dyDescent="0.15">
      <c r="C783" s="97" t="s">
        <v>809</v>
      </c>
      <c r="D783" s="1" t="s">
        <v>326</v>
      </c>
      <c r="E783" s="80" t="s">
        <v>61</v>
      </c>
      <c r="F783" s="39" t="s">
        <v>62</v>
      </c>
      <c r="J783" s="80"/>
      <c r="K783" s="39"/>
      <c r="N783" s="100"/>
      <c r="O783" s="39"/>
      <c r="Q783" s="39"/>
      <c r="R783" s="80"/>
    </row>
    <row r="784" spans="3:18" x14ac:dyDescent="0.15">
      <c r="C784" s="97" t="s">
        <v>810</v>
      </c>
      <c r="D784" s="1" t="s">
        <v>68</v>
      </c>
      <c r="E784" s="80" t="s">
        <v>61</v>
      </c>
      <c r="F784" s="39" t="s">
        <v>69</v>
      </c>
      <c r="G784" s="1">
        <v>14.27</v>
      </c>
      <c r="H784" s="1">
        <v>2.0499999999999998</v>
      </c>
      <c r="I784" s="1">
        <v>16.32</v>
      </c>
      <c r="J784" s="80">
        <v>71</v>
      </c>
      <c r="K784" s="39" t="s">
        <v>62</v>
      </c>
      <c r="N784" s="100"/>
      <c r="O784" s="39"/>
      <c r="Q784" s="39"/>
      <c r="R784" s="80"/>
    </row>
    <row r="785" spans="3:18" x14ac:dyDescent="0.15">
      <c r="C785" s="97" t="s">
        <v>811</v>
      </c>
      <c r="D785" s="1" t="s">
        <v>85</v>
      </c>
      <c r="E785" s="80" t="s">
        <v>61</v>
      </c>
      <c r="F785" s="39" t="s">
        <v>62</v>
      </c>
      <c r="J785" s="80"/>
      <c r="K785" s="39"/>
      <c r="N785" s="100"/>
      <c r="O785" s="39"/>
      <c r="Q785" s="39"/>
      <c r="R785" s="80"/>
    </row>
    <row r="786" spans="3:18" x14ac:dyDescent="0.15">
      <c r="C786" s="97" t="s">
        <v>812</v>
      </c>
      <c r="D786" s="1" t="s">
        <v>79</v>
      </c>
      <c r="E786" s="80" t="s">
        <v>61</v>
      </c>
      <c r="F786" s="39" t="s">
        <v>69</v>
      </c>
      <c r="G786" s="98">
        <v>11.9</v>
      </c>
      <c r="H786" s="98">
        <v>1.42</v>
      </c>
      <c r="I786" s="98">
        <v>13.32</v>
      </c>
      <c r="J786" s="99">
        <v>638</v>
      </c>
      <c r="K786" s="39" t="s">
        <v>69</v>
      </c>
      <c r="L786" s="1">
        <v>19.07</v>
      </c>
      <c r="M786" s="1">
        <v>32.39</v>
      </c>
      <c r="N786" s="100">
        <v>162</v>
      </c>
      <c r="O786" s="39" t="str">
        <f>+VLOOKUP(C786,'[1]Notas 3º - TL'!$A$1:$B$678,2,"FALSO")</f>
        <v>SI</v>
      </c>
      <c r="Q786" s="39"/>
      <c r="R786" s="80"/>
    </row>
    <row r="787" spans="3:18" x14ac:dyDescent="0.15">
      <c r="C787" s="97" t="s">
        <v>813</v>
      </c>
      <c r="D787" s="1" t="s">
        <v>79</v>
      </c>
      <c r="E787" s="80" t="s">
        <v>61</v>
      </c>
      <c r="F787" s="39" t="s">
        <v>62</v>
      </c>
      <c r="J787" s="80"/>
      <c r="K787" s="39"/>
      <c r="N787" s="100"/>
      <c r="O787" s="39"/>
      <c r="Q787" s="39"/>
      <c r="R787" s="80"/>
    </row>
    <row r="788" spans="3:18" x14ac:dyDescent="0.15">
      <c r="C788" s="97" t="s">
        <v>814</v>
      </c>
      <c r="D788" s="1" t="s">
        <v>64</v>
      </c>
      <c r="E788" s="80" t="s">
        <v>61</v>
      </c>
      <c r="F788" s="39" t="s">
        <v>62</v>
      </c>
      <c r="J788" s="80"/>
      <c r="K788" s="39"/>
      <c r="N788" s="100"/>
      <c r="O788" s="39"/>
      <c r="Q788" s="39"/>
      <c r="R788" s="80"/>
    </row>
    <row r="789" spans="3:18" x14ac:dyDescent="0.15">
      <c r="C789" s="97" t="s">
        <v>815</v>
      </c>
      <c r="D789" s="1" t="s">
        <v>66</v>
      </c>
      <c r="E789" s="80" t="s">
        <v>61</v>
      </c>
      <c r="F789" s="39" t="s">
        <v>62</v>
      </c>
      <c r="J789" s="80"/>
      <c r="K789" s="39"/>
      <c r="N789" s="100"/>
      <c r="O789" s="39"/>
      <c r="Q789" s="39"/>
      <c r="R789" s="80"/>
    </row>
    <row r="790" spans="3:18" x14ac:dyDescent="0.15">
      <c r="C790" s="97" t="s">
        <v>816</v>
      </c>
      <c r="D790" s="1" t="s">
        <v>72</v>
      </c>
      <c r="E790" s="80" t="s">
        <v>61</v>
      </c>
      <c r="F790" s="39" t="s">
        <v>62</v>
      </c>
      <c r="J790" s="80"/>
      <c r="K790" s="39"/>
      <c r="N790" s="100"/>
      <c r="O790" s="39"/>
      <c r="Q790" s="39"/>
      <c r="R790" s="80"/>
    </row>
    <row r="791" spans="3:18" x14ac:dyDescent="0.15">
      <c r="C791" s="97" t="s">
        <v>817</v>
      </c>
      <c r="D791" s="1" t="s">
        <v>68</v>
      </c>
      <c r="E791" s="80" t="s">
        <v>237</v>
      </c>
      <c r="F791" s="39" t="s">
        <v>62</v>
      </c>
      <c r="J791" s="80"/>
      <c r="K791" s="39"/>
      <c r="N791" s="100"/>
      <c r="O791" s="39"/>
      <c r="Q791" s="39"/>
      <c r="R791" s="80"/>
    </row>
    <row r="792" spans="3:18" x14ac:dyDescent="0.15">
      <c r="C792" s="97" t="s">
        <v>818</v>
      </c>
      <c r="D792" s="1" t="s">
        <v>64</v>
      </c>
      <c r="E792" s="80" t="s">
        <v>88</v>
      </c>
      <c r="F792" s="39" t="s">
        <v>69</v>
      </c>
      <c r="G792" s="1">
        <v>11.67</v>
      </c>
      <c r="H792" s="1">
        <v>2.4</v>
      </c>
      <c r="I792" s="1">
        <v>14.07</v>
      </c>
      <c r="J792" s="80">
        <v>410</v>
      </c>
      <c r="K792" s="39" t="s">
        <v>62</v>
      </c>
      <c r="N792" s="100"/>
      <c r="O792" s="39"/>
      <c r="Q792" s="39"/>
      <c r="R792" s="80"/>
    </row>
    <row r="793" spans="3:18" x14ac:dyDescent="0.15">
      <c r="C793" s="97" t="s">
        <v>1136</v>
      </c>
      <c r="D793" s="1" t="s">
        <v>68</v>
      </c>
      <c r="E793" s="80" t="s">
        <v>61</v>
      </c>
      <c r="F793" s="39" t="s">
        <v>69</v>
      </c>
      <c r="G793" s="98">
        <v>10.91</v>
      </c>
      <c r="H793" s="98">
        <v>0.31</v>
      </c>
      <c r="I793" s="98">
        <v>11.22</v>
      </c>
      <c r="J793" s="99">
        <v>1258</v>
      </c>
      <c r="K793" s="39" t="s">
        <v>69</v>
      </c>
      <c r="L793" s="1">
        <v>19.190000000000001</v>
      </c>
      <c r="M793" s="1">
        <v>30.410000000000004</v>
      </c>
      <c r="N793" s="100">
        <v>368</v>
      </c>
      <c r="O793" s="39" t="s">
        <v>69</v>
      </c>
      <c r="P793" s="1">
        <v>21.33</v>
      </c>
      <c r="Q793" s="39">
        <f>+P793+M793</f>
        <v>51.74</v>
      </c>
      <c r="R793" s="99">
        <v>323</v>
      </c>
    </row>
    <row r="794" spans="3:18" x14ac:dyDescent="0.15">
      <c r="C794" s="97" t="s">
        <v>820</v>
      </c>
      <c r="D794" s="1" t="s">
        <v>68</v>
      </c>
      <c r="E794" s="80" t="s">
        <v>61</v>
      </c>
      <c r="F794" s="39" t="s">
        <v>62</v>
      </c>
      <c r="J794" s="80"/>
      <c r="K794" s="39"/>
      <c r="N794" s="100"/>
      <c r="O794" s="39"/>
      <c r="Q794" s="39"/>
      <c r="R794" s="80"/>
    </row>
    <row r="795" spans="3:18" x14ac:dyDescent="0.15">
      <c r="C795" s="97" t="s">
        <v>821</v>
      </c>
      <c r="D795" s="1" t="s">
        <v>68</v>
      </c>
      <c r="E795" s="80" t="s">
        <v>61</v>
      </c>
      <c r="F795" s="39" t="s">
        <v>62</v>
      </c>
      <c r="J795" s="80"/>
      <c r="K795" s="39"/>
      <c r="N795" s="100"/>
      <c r="O795" s="39"/>
      <c r="Q795" s="39"/>
      <c r="R795" s="80"/>
    </row>
    <row r="796" spans="3:18" x14ac:dyDescent="0.15">
      <c r="C796" s="97" t="s">
        <v>822</v>
      </c>
      <c r="D796" s="1" t="s">
        <v>68</v>
      </c>
      <c r="E796" s="80" t="s">
        <v>61</v>
      </c>
      <c r="F796" s="39" t="s">
        <v>62</v>
      </c>
      <c r="J796" s="80"/>
      <c r="K796" s="39"/>
      <c r="N796" s="100"/>
      <c r="O796" s="39"/>
      <c r="Q796" s="39"/>
      <c r="R796" s="80"/>
    </row>
    <row r="797" spans="3:18" x14ac:dyDescent="0.15">
      <c r="C797" s="97" t="s">
        <v>823</v>
      </c>
      <c r="D797" s="1" t="s">
        <v>82</v>
      </c>
      <c r="E797" s="80" t="s">
        <v>61</v>
      </c>
      <c r="F797" s="39" t="s">
        <v>62</v>
      </c>
      <c r="J797" s="80"/>
      <c r="K797" s="39"/>
      <c r="N797" s="100"/>
      <c r="O797" s="39"/>
      <c r="Q797" s="39"/>
      <c r="R797" s="80"/>
    </row>
    <row r="798" spans="3:18" x14ac:dyDescent="0.15">
      <c r="C798" s="97" t="s">
        <v>824</v>
      </c>
      <c r="D798" s="1" t="s">
        <v>326</v>
      </c>
      <c r="E798" s="80" t="s">
        <v>61</v>
      </c>
      <c r="F798" s="39" t="s">
        <v>69</v>
      </c>
      <c r="G798" s="1">
        <v>12.36</v>
      </c>
      <c r="H798" s="1">
        <v>1.26</v>
      </c>
      <c r="I798" s="1">
        <v>13.62</v>
      </c>
      <c r="J798" s="80">
        <v>538</v>
      </c>
      <c r="K798" s="39" t="s">
        <v>62</v>
      </c>
      <c r="N798" s="100"/>
      <c r="O798" s="39"/>
      <c r="Q798" s="39"/>
      <c r="R798" s="80"/>
    </row>
    <row r="799" spans="3:18" x14ac:dyDescent="0.15">
      <c r="C799" s="97" t="s">
        <v>825</v>
      </c>
      <c r="D799" s="1" t="s">
        <v>66</v>
      </c>
      <c r="E799" s="80" t="s">
        <v>61</v>
      </c>
      <c r="F799" s="39" t="s">
        <v>62</v>
      </c>
      <c r="J799" s="80"/>
      <c r="K799" s="39"/>
      <c r="N799" s="100"/>
      <c r="O799" s="39"/>
      <c r="Q799" s="39"/>
      <c r="R799" s="80"/>
    </row>
    <row r="800" spans="3:18" x14ac:dyDescent="0.15">
      <c r="C800" s="97" t="s">
        <v>826</v>
      </c>
      <c r="D800" s="1" t="s">
        <v>60</v>
      </c>
      <c r="E800" s="80" t="s">
        <v>61</v>
      </c>
      <c r="F800" s="39" t="s">
        <v>62</v>
      </c>
      <c r="J800" s="80"/>
      <c r="K800" s="39"/>
      <c r="N800" s="100"/>
      <c r="O800" s="39"/>
      <c r="Q800" s="39"/>
      <c r="R800" s="80"/>
    </row>
    <row r="801" spans="3:18" x14ac:dyDescent="0.15">
      <c r="C801" s="97" t="s">
        <v>1150</v>
      </c>
      <c r="D801" s="1" t="s">
        <v>68</v>
      </c>
      <c r="E801" s="80" t="s">
        <v>61</v>
      </c>
      <c r="F801" s="39" t="s">
        <v>69</v>
      </c>
      <c r="G801" s="98">
        <v>12.8</v>
      </c>
      <c r="H801" s="98">
        <v>0.63</v>
      </c>
      <c r="I801" s="98">
        <v>13.430000000000001</v>
      </c>
      <c r="J801" s="99">
        <v>595</v>
      </c>
      <c r="K801" s="39" t="s">
        <v>69</v>
      </c>
      <c r="L801" s="1">
        <v>16.57</v>
      </c>
      <c r="M801" s="1">
        <v>30</v>
      </c>
      <c r="N801" s="100">
        <v>441</v>
      </c>
      <c r="O801" s="39" t="s">
        <v>69</v>
      </c>
      <c r="P801" s="1">
        <v>24.32</v>
      </c>
      <c r="Q801" s="39">
        <f>+P801+M801</f>
        <v>54.32</v>
      </c>
      <c r="R801" s="99">
        <v>222</v>
      </c>
    </row>
    <row r="802" spans="3:18" x14ac:dyDescent="0.15">
      <c r="C802" s="97" t="s">
        <v>828</v>
      </c>
      <c r="D802" s="1" t="s">
        <v>72</v>
      </c>
      <c r="E802" s="80" t="s">
        <v>61</v>
      </c>
      <c r="F802" s="39" t="s">
        <v>62</v>
      </c>
      <c r="J802" s="80"/>
      <c r="K802" s="39"/>
      <c r="N802" s="100"/>
      <c r="O802" s="39"/>
      <c r="Q802" s="39"/>
      <c r="R802" s="80"/>
    </row>
    <row r="803" spans="3:18" x14ac:dyDescent="0.15">
      <c r="C803" s="97" t="s">
        <v>829</v>
      </c>
      <c r="D803" s="1" t="s">
        <v>72</v>
      </c>
      <c r="E803" s="80" t="s">
        <v>61</v>
      </c>
      <c r="F803" s="39" t="s">
        <v>69</v>
      </c>
      <c r="G803" s="98">
        <v>12.27</v>
      </c>
      <c r="H803" s="98">
        <v>2.36</v>
      </c>
      <c r="I803" s="98">
        <v>14.629999999999999</v>
      </c>
      <c r="J803" s="99">
        <v>287</v>
      </c>
      <c r="K803" s="39" t="s">
        <v>69</v>
      </c>
      <c r="L803" s="1">
        <v>16.88</v>
      </c>
      <c r="M803" s="1">
        <v>31.509999999999998</v>
      </c>
      <c r="N803" s="100">
        <v>237</v>
      </c>
      <c r="O803" s="39" t="str">
        <f>+VLOOKUP(C803,'[1]Notas 3º - TL'!$A$1:$B$678,2,"FALSO")</f>
        <v>SI</v>
      </c>
      <c r="Q803" s="39"/>
      <c r="R803" s="80"/>
    </row>
    <row r="804" spans="3:18" x14ac:dyDescent="0.15">
      <c r="C804" s="97" t="s">
        <v>830</v>
      </c>
      <c r="D804" s="1" t="s">
        <v>85</v>
      </c>
      <c r="E804" s="80" t="s">
        <v>61</v>
      </c>
      <c r="F804" s="39" t="s">
        <v>62</v>
      </c>
      <c r="J804" s="80"/>
      <c r="K804" s="39"/>
      <c r="N804" s="100"/>
      <c r="O804" s="39"/>
      <c r="Q804" s="39"/>
      <c r="R804" s="80"/>
    </row>
    <row r="805" spans="3:18" x14ac:dyDescent="0.15">
      <c r="C805" s="97" t="s">
        <v>831</v>
      </c>
      <c r="D805" s="1" t="s">
        <v>66</v>
      </c>
      <c r="E805" s="80" t="s">
        <v>88</v>
      </c>
      <c r="F805" s="39" t="s">
        <v>62</v>
      </c>
      <c r="J805" s="80"/>
      <c r="K805" s="39"/>
      <c r="N805" s="100"/>
      <c r="O805" s="39"/>
      <c r="Q805" s="39"/>
      <c r="R805" s="80"/>
    </row>
    <row r="806" spans="3:18" x14ac:dyDescent="0.15">
      <c r="C806" s="97" t="s">
        <v>832</v>
      </c>
      <c r="D806" s="1" t="s">
        <v>68</v>
      </c>
      <c r="E806" s="80" t="s">
        <v>61</v>
      </c>
      <c r="F806" s="39" t="s">
        <v>62</v>
      </c>
      <c r="J806" s="80"/>
      <c r="K806" s="39"/>
      <c r="N806" s="100"/>
      <c r="O806" s="39"/>
      <c r="Q806" s="39"/>
      <c r="R806" s="80"/>
    </row>
    <row r="807" spans="3:18" x14ac:dyDescent="0.15">
      <c r="C807" s="97" t="s">
        <v>833</v>
      </c>
      <c r="D807" s="1" t="s">
        <v>66</v>
      </c>
      <c r="E807" s="80" t="s">
        <v>61</v>
      </c>
      <c r="F807" s="39" t="s">
        <v>62</v>
      </c>
      <c r="J807" s="80"/>
      <c r="K807" s="39"/>
      <c r="N807" s="100"/>
      <c r="O807" s="39"/>
      <c r="Q807" s="39"/>
      <c r="R807" s="80"/>
    </row>
    <row r="808" spans="3:18" x14ac:dyDescent="0.15">
      <c r="C808" s="97" t="s">
        <v>834</v>
      </c>
      <c r="D808" s="1" t="s">
        <v>79</v>
      </c>
      <c r="E808" s="80" t="s">
        <v>61</v>
      </c>
      <c r="F808" s="39" t="s">
        <v>69</v>
      </c>
      <c r="G808" s="1">
        <v>10.1</v>
      </c>
      <c r="H808" s="1">
        <v>0.63</v>
      </c>
      <c r="I808" s="1">
        <v>10.73</v>
      </c>
      <c r="J808" s="80">
        <v>1339</v>
      </c>
      <c r="K808" s="39" t="s">
        <v>62</v>
      </c>
      <c r="N808" s="100"/>
      <c r="O808" s="39"/>
      <c r="Q808" s="39"/>
      <c r="R808" s="80"/>
    </row>
    <row r="809" spans="3:18" x14ac:dyDescent="0.15">
      <c r="C809" s="97" t="s">
        <v>835</v>
      </c>
      <c r="D809" s="1" t="s">
        <v>60</v>
      </c>
      <c r="E809" s="80" t="s">
        <v>61</v>
      </c>
      <c r="F809" s="39" t="s">
        <v>69</v>
      </c>
      <c r="G809" s="1">
        <v>12.53</v>
      </c>
      <c r="H809" s="1">
        <v>2.21</v>
      </c>
      <c r="I809" s="1">
        <v>14.739999999999998</v>
      </c>
      <c r="J809" s="80">
        <v>267</v>
      </c>
      <c r="K809" s="39" t="s">
        <v>62</v>
      </c>
      <c r="N809" s="100"/>
      <c r="O809" s="39"/>
      <c r="Q809" s="39"/>
      <c r="R809" s="80"/>
    </row>
    <row r="810" spans="3:18" x14ac:dyDescent="0.15">
      <c r="C810" s="97" t="s">
        <v>836</v>
      </c>
      <c r="D810" s="1" t="s">
        <v>85</v>
      </c>
      <c r="E810" s="80" t="s">
        <v>61</v>
      </c>
      <c r="F810" s="39" t="s">
        <v>62</v>
      </c>
      <c r="J810" s="80"/>
      <c r="K810" s="39"/>
      <c r="N810" s="100"/>
      <c r="O810" s="39"/>
      <c r="Q810" s="39"/>
      <c r="R810" s="80"/>
    </row>
    <row r="811" spans="3:18" x14ac:dyDescent="0.15">
      <c r="C811" s="97" t="s">
        <v>837</v>
      </c>
      <c r="D811" s="1" t="s">
        <v>60</v>
      </c>
      <c r="E811" s="80" t="s">
        <v>61</v>
      </c>
      <c r="F811" s="39" t="s">
        <v>62</v>
      </c>
      <c r="J811" s="80"/>
      <c r="K811" s="39"/>
      <c r="N811" s="100"/>
      <c r="O811" s="39"/>
      <c r="Q811" s="39"/>
      <c r="R811" s="80"/>
    </row>
    <row r="812" spans="3:18" x14ac:dyDescent="0.15">
      <c r="C812" s="97" t="s">
        <v>838</v>
      </c>
      <c r="D812" s="1" t="s">
        <v>66</v>
      </c>
      <c r="E812" s="80" t="s">
        <v>61</v>
      </c>
      <c r="F812" s="39" t="s">
        <v>62</v>
      </c>
      <c r="J812" s="80"/>
      <c r="K812" s="39"/>
      <c r="N812" s="100"/>
      <c r="O812" s="39"/>
      <c r="Q812" s="39"/>
      <c r="R812" s="80"/>
    </row>
    <row r="813" spans="3:18" x14ac:dyDescent="0.15">
      <c r="C813" s="97" t="s">
        <v>839</v>
      </c>
      <c r="D813" s="1" t="s">
        <v>60</v>
      </c>
      <c r="E813" s="80" t="s">
        <v>61</v>
      </c>
      <c r="F813" s="39" t="s">
        <v>62</v>
      </c>
      <c r="J813" s="80"/>
      <c r="K813" s="39"/>
      <c r="N813" s="100"/>
      <c r="O813" s="39"/>
      <c r="Q813" s="39"/>
      <c r="R813" s="80"/>
    </row>
    <row r="814" spans="3:18" x14ac:dyDescent="0.15">
      <c r="C814" s="97" t="s">
        <v>840</v>
      </c>
      <c r="D814" s="1" t="s">
        <v>85</v>
      </c>
      <c r="E814" s="80" t="s">
        <v>61</v>
      </c>
      <c r="F814" s="39" t="s">
        <v>69</v>
      </c>
      <c r="G814" s="1">
        <v>10.86</v>
      </c>
      <c r="H814" s="1">
        <v>0.31</v>
      </c>
      <c r="I814" s="1">
        <v>11.17</v>
      </c>
      <c r="J814" s="80">
        <v>1269</v>
      </c>
      <c r="K814" s="39" t="s">
        <v>62</v>
      </c>
      <c r="N814" s="100"/>
      <c r="O814" s="39"/>
      <c r="Q814" s="39"/>
      <c r="R814" s="80"/>
    </row>
    <row r="815" spans="3:18" x14ac:dyDescent="0.15">
      <c r="C815" s="97" t="s">
        <v>841</v>
      </c>
      <c r="D815" s="1" t="s">
        <v>68</v>
      </c>
      <c r="E815" s="80" t="s">
        <v>61</v>
      </c>
      <c r="F815" s="39" t="s">
        <v>62</v>
      </c>
      <c r="J815" s="80"/>
      <c r="K815" s="39"/>
      <c r="N815" s="100"/>
      <c r="O815" s="39"/>
      <c r="Q815" s="39"/>
      <c r="R815" s="80"/>
    </row>
    <row r="816" spans="3:18" x14ac:dyDescent="0.15">
      <c r="C816" s="97" t="s">
        <v>1171</v>
      </c>
      <c r="D816" s="1" t="s">
        <v>79</v>
      </c>
      <c r="E816" s="80" t="s">
        <v>61</v>
      </c>
      <c r="F816" s="39" t="s">
        <v>69</v>
      </c>
      <c r="G816" s="98">
        <v>14.43</v>
      </c>
      <c r="H816" s="98">
        <v>0.47</v>
      </c>
      <c r="I816" s="98">
        <v>14.9</v>
      </c>
      <c r="J816" s="99">
        <v>240</v>
      </c>
      <c r="K816" s="39" t="s">
        <v>69</v>
      </c>
      <c r="L816" s="1">
        <v>15.1</v>
      </c>
      <c r="M816" s="1">
        <v>30</v>
      </c>
      <c r="N816" s="100">
        <v>442</v>
      </c>
      <c r="O816" s="39" t="s">
        <v>69</v>
      </c>
      <c r="P816" s="1">
        <v>24.16</v>
      </c>
      <c r="Q816" s="39">
        <f>+P816+M816</f>
        <v>54.16</v>
      </c>
      <c r="R816" s="99">
        <v>231</v>
      </c>
    </row>
    <row r="817" spans="3:18" x14ac:dyDescent="0.15">
      <c r="C817" s="97" t="s">
        <v>1175</v>
      </c>
      <c r="D817" s="1" t="s">
        <v>79</v>
      </c>
      <c r="E817" s="80" t="s">
        <v>88</v>
      </c>
      <c r="F817" s="39" t="s">
        <v>69</v>
      </c>
      <c r="G817" s="98">
        <v>14.13</v>
      </c>
      <c r="H817" s="98">
        <v>1.8</v>
      </c>
      <c r="I817" s="98">
        <v>15.930000000000001</v>
      </c>
      <c r="J817" s="99">
        <v>103</v>
      </c>
      <c r="K817" s="39" t="s">
        <v>69</v>
      </c>
      <c r="L817" s="1">
        <v>16.559999999999999</v>
      </c>
      <c r="M817" s="1">
        <v>32.49</v>
      </c>
      <c r="N817" s="100">
        <v>155</v>
      </c>
      <c r="O817" s="39" t="s">
        <v>69</v>
      </c>
      <c r="P817" s="1">
        <v>24.16</v>
      </c>
      <c r="Q817" s="39">
        <f>+P817+M817</f>
        <v>56.650000000000006</v>
      </c>
      <c r="R817" s="99">
        <v>112</v>
      </c>
    </row>
    <row r="818" spans="3:18" x14ac:dyDescent="0.15">
      <c r="C818" s="97" t="s">
        <v>844</v>
      </c>
      <c r="D818" s="1" t="s">
        <v>85</v>
      </c>
      <c r="E818" s="80" t="s">
        <v>61</v>
      </c>
      <c r="F818" s="39" t="s">
        <v>62</v>
      </c>
      <c r="J818" s="80"/>
      <c r="K818" s="39"/>
      <c r="N818" s="100"/>
      <c r="O818" s="39"/>
      <c r="Q818" s="39"/>
      <c r="R818" s="80"/>
    </row>
    <row r="819" spans="3:18" x14ac:dyDescent="0.15">
      <c r="C819" s="97" t="s">
        <v>845</v>
      </c>
      <c r="D819" s="1" t="s">
        <v>85</v>
      </c>
      <c r="E819" s="80" t="s">
        <v>61</v>
      </c>
      <c r="F819" s="39" t="s">
        <v>62</v>
      </c>
      <c r="J819" s="80"/>
      <c r="K819" s="39"/>
      <c r="N819" s="100"/>
      <c r="O819" s="39"/>
      <c r="Q819" s="39"/>
      <c r="R819" s="80"/>
    </row>
    <row r="820" spans="3:18" x14ac:dyDescent="0.15">
      <c r="C820" s="97" t="s">
        <v>846</v>
      </c>
      <c r="D820" s="1" t="s">
        <v>72</v>
      </c>
      <c r="E820" s="80" t="s">
        <v>61</v>
      </c>
      <c r="F820" s="39" t="s">
        <v>62</v>
      </c>
      <c r="J820" s="80"/>
      <c r="K820" s="39"/>
      <c r="N820" s="100"/>
      <c r="O820" s="39"/>
      <c r="Q820" s="39"/>
      <c r="R820" s="80"/>
    </row>
    <row r="821" spans="3:18" x14ac:dyDescent="0.15">
      <c r="C821" s="97" t="s">
        <v>847</v>
      </c>
      <c r="D821" s="1" t="s">
        <v>64</v>
      </c>
      <c r="E821" s="80" t="s">
        <v>61</v>
      </c>
      <c r="F821" s="39" t="s">
        <v>69</v>
      </c>
      <c r="G821" s="98">
        <v>11.76</v>
      </c>
      <c r="H821" s="98">
        <v>0.47</v>
      </c>
      <c r="I821" s="98">
        <v>12.23</v>
      </c>
      <c r="J821" s="99">
        <v>999</v>
      </c>
      <c r="K821" s="39" t="s">
        <v>69</v>
      </c>
      <c r="L821" s="1">
        <v>18.329999999999998</v>
      </c>
      <c r="M821" s="1">
        <v>30.56</v>
      </c>
      <c r="N821" s="100">
        <v>356</v>
      </c>
      <c r="O821" s="39" t="str">
        <f>+VLOOKUP(C821,'[1]Notas 3º - TL'!$A$1:$B$678,2,"FALSO")</f>
        <v>SI</v>
      </c>
      <c r="Q821" s="39"/>
      <c r="R821" s="80"/>
    </row>
    <row r="822" spans="3:18" x14ac:dyDescent="0.15">
      <c r="C822" s="97" t="s">
        <v>849</v>
      </c>
      <c r="D822" s="1" t="s">
        <v>72</v>
      </c>
      <c r="E822" s="80" t="s">
        <v>61</v>
      </c>
      <c r="F822" s="39" t="s">
        <v>62</v>
      </c>
      <c r="J822" s="80"/>
      <c r="K822" s="39"/>
      <c r="N822" s="100"/>
      <c r="O822" s="39"/>
      <c r="Q822" s="39"/>
      <c r="R822" s="80"/>
    </row>
    <row r="823" spans="3:18" x14ac:dyDescent="0.15">
      <c r="C823" s="97" t="s">
        <v>848</v>
      </c>
      <c r="D823" s="1" t="s">
        <v>85</v>
      </c>
      <c r="E823" s="80" t="s">
        <v>61</v>
      </c>
      <c r="F823" s="39" t="s">
        <v>62</v>
      </c>
      <c r="J823" s="80"/>
      <c r="K823" s="39"/>
      <c r="N823" s="100"/>
      <c r="O823" s="39"/>
      <c r="Q823" s="39"/>
      <c r="R823" s="80"/>
    </row>
    <row r="824" spans="3:18" x14ac:dyDescent="0.15">
      <c r="C824" s="97" t="s">
        <v>850</v>
      </c>
      <c r="D824" s="1" t="s">
        <v>79</v>
      </c>
      <c r="E824" s="80" t="s">
        <v>61</v>
      </c>
      <c r="F824" s="39" t="s">
        <v>62</v>
      </c>
      <c r="J824" s="80"/>
      <c r="K824" s="39"/>
      <c r="N824" s="100"/>
      <c r="O824" s="39"/>
      <c r="Q824" s="39"/>
      <c r="R824" s="80"/>
    </row>
    <row r="825" spans="3:18" x14ac:dyDescent="0.15">
      <c r="C825" s="97" t="s">
        <v>851</v>
      </c>
      <c r="D825" s="1" t="s">
        <v>64</v>
      </c>
      <c r="E825" s="80" t="s">
        <v>61</v>
      </c>
      <c r="F825" s="39" t="s">
        <v>69</v>
      </c>
      <c r="G825" s="98">
        <v>12.46</v>
      </c>
      <c r="H825" s="98">
        <v>2.52</v>
      </c>
      <c r="I825" s="98">
        <v>14.98</v>
      </c>
      <c r="J825" s="99">
        <v>228</v>
      </c>
      <c r="K825" s="39" t="s">
        <v>69</v>
      </c>
      <c r="L825" s="1">
        <v>15.32</v>
      </c>
      <c r="M825" s="1">
        <v>30.3</v>
      </c>
      <c r="N825" s="100">
        <v>384</v>
      </c>
      <c r="O825" s="39" t="str">
        <f>+VLOOKUP(C825,'[1]Notas 3º - TL'!$A$1:$B$678,2,"FALSO")</f>
        <v>SI</v>
      </c>
      <c r="Q825" s="39"/>
      <c r="R825" s="80"/>
    </row>
    <row r="826" spans="3:18" x14ac:dyDescent="0.15">
      <c r="C826" s="97" t="s">
        <v>852</v>
      </c>
      <c r="D826" s="1" t="s">
        <v>72</v>
      </c>
      <c r="E826" s="80" t="s">
        <v>61</v>
      </c>
      <c r="F826" s="39" t="s">
        <v>62</v>
      </c>
      <c r="J826" s="80"/>
      <c r="K826" s="39"/>
      <c r="N826" s="100"/>
      <c r="O826" s="39"/>
      <c r="Q826" s="39"/>
      <c r="R826" s="80"/>
    </row>
    <row r="827" spans="3:18" x14ac:dyDescent="0.15">
      <c r="C827" s="97" t="s">
        <v>853</v>
      </c>
      <c r="D827" s="1" t="s">
        <v>64</v>
      </c>
      <c r="E827" s="80" t="s">
        <v>61</v>
      </c>
      <c r="F827" s="39" t="s">
        <v>69</v>
      </c>
      <c r="G827" s="98">
        <v>13.2</v>
      </c>
      <c r="H827" s="98">
        <v>0.78</v>
      </c>
      <c r="I827" s="98">
        <v>13.979999999999999</v>
      </c>
      <c r="J827" s="99">
        <v>434</v>
      </c>
      <c r="K827" s="39" t="s">
        <v>69</v>
      </c>
      <c r="L827" s="1">
        <v>18.75</v>
      </c>
      <c r="M827" s="1">
        <v>32.729999999999997</v>
      </c>
      <c r="N827" s="100">
        <v>138</v>
      </c>
      <c r="O827" s="39" t="str">
        <f>+VLOOKUP(C827,'[1]Notas 3º - TL'!$A$1:$B$678,2,"FALSO")</f>
        <v>SI</v>
      </c>
      <c r="Q827" s="39"/>
      <c r="R827" s="80"/>
    </row>
    <row r="828" spans="3:18" x14ac:dyDescent="0.15">
      <c r="C828" s="97" t="s">
        <v>854</v>
      </c>
      <c r="D828" s="1" t="s">
        <v>66</v>
      </c>
      <c r="E828" s="80" t="s">
        <v>61</v>
      </c>
      <c r="F828" s="39" t="s">
        <v>62</v>
      </c>
      <c r="J828" s="80"/>
      <c r="K828" s="39"/>
      <c r="N828" s="100"/>
      <c r="O828" s="39"/>
      <c r="Q828" s="39"/>
      <c r="R828" s="80"/>
    </row>
    <row r="829" spans="3:18" x14ac:dyDescent="0.15">
      <c r="C829" s="97" t="s">
        <v>855</v>
      </c>
      <c r="D829" s="1" t="s">
        <v>85</v>
      </c>
      <c r="E829" s="80" t="s">
        <v>61</v>
      </c>
      <c r="F829" s="39" t="s">
        <v>69</v>
      </c>
      <c r="G829" s="1">
        <v>10.15</v>
      </c>
      <c r="H829" s="1">
        <v>1.42</v>
      </c>
      <c r="I829" s="1">
        <v>11.57</v>
      </c>
      <c r="J829" s="80">
        <v>1187</v>
      </c>
      <c r="K829" s="39" t="s">
        <v>62</v>
      </c>
      <c r="N829" s="100"/>
      <c r="O829" s="39"/>
      <c r="Q829" s="39"/>
      <c r="R829" s="80"/>
    </row>
    <row r="830" spans="3:18" x14ac:dyDescent="0.15">
      <c r="C830" s="97" t="s">
        <v>856</v>
      </c>
      <c r="D830" s="1" t="s">
        <v>60</v>
      </c>
      <c r="E830" s="80" t="s">
        <v>61</v>
      </c>
      <c r="F830" s="39" t="s">
        <v>62</v>
      </c>
      <c r="J830" s="80"/>
      <c r="K830" s="39"/>
      <c r="N830" s="100"/>
      <c r="O830" s="39"/>
      <c r="Q830" s="39"/>
      <c r="R830" s="80"/>
    </row>
    <row r="831" spans="3:18" x14ac:dyDescent="0.15">
      <c r="C831" s="97" t="s">
        <v>857</v>
      </c>
      <c r="D831" s="1" t="s">
        <v>60</v>
      </c>
      <c r="E831" s="80" t="s">
        <v>61</v>
      </c>
      <c r="F831" s="39" t="s">
        <v>62</v>
      </c>
      <c r="J831" s="80"/>
      <c r="K831" s="39"/>
      <c r="N831" s="100"/>
      <c r="O831" s="39"/>
      <c r="Q831" s="39"/>
      <c r="R831" s="80"/>
    </row>
    <row r="832" spans="3:18" x14ac:dyDescent="0.15">
      <c r="C832" s="97" t="s">
        <v>858</v>
      </c>
      <c r="D832" s="1" t="s">
        <v>85</v>
      </c>
      <c r="E832" s="80" t="s">
        <v>61</v>
      </c>
      <c r="F832" s="39" t="s">
        <v>62</v>
      </c>
      <c r="J832" s="80"/>
      <c r="K832" s="39"/>
      <c r="N832" s="100"/>
      <c r="O832" s="39"/>
      <c r="Q832" s="39"/>
      <c r="R832" s="80"/>
    </row>
    <row r="833" spans="3:18" x14ac:dyDescent="0.15">
      <c r="C833" s="97" t="s">
        <v>859</v>
      </c>
      <c r="D833" s="1" t="s">
        <v>66</v>
      </c>
      <c r="E833" s="80" t="s">
        <v>61</v>
      </c>
      <c r="F833" s="39" t="s">
        <v>62</v>
      </c>
      <c r="J833" s="80"/>
      <c r="K833" s="39"/>
      <c r="N833" s="100"/>
      <c r="O833" s="39"/>
      <c r="Q833" s="39"/>
      <c r="R833" s="80"/>
    </row>
    <row r="834" spans="3:18" x14ac:dyDescent="0.15">
      <c r="C834" s="97" t="s">
        <v>860</v>
      </c>
      <c r="D834" s="1" t="s">
        <v>60</v>
      </c>
      <c r="E834" s="80" t="s">
        <v>61</v>
      </c>
      <c r="F834" s="39" t="s">
        <v>62</v>
      </c>
      <c r="J834" s="80"/>
      <c r="K834" s="39"/>
      <c r="N834" s="100"/>
      <c r="O834" s="39"/>
      <c r="Q834" s="39"/>
      <c r="R834" s="80"/>
    </row>
    <row r="835" spans="3:18" x14ac:dyDescent="0.15">
      <c r="C835" s="97" t="s">
        <v>861</v>
      </c>
      <c r="D835" s="1" t="s">
        <v>60</v>
      </c>
      <c r="E835" s="80" t="s">
        <v>61</v>
      </c>
      <c r="F835" s="39" t="s">
        <v>69</v>
      </c>
      <c r="G835" s="1">
        <v>11.28</v>
      </c>
      <c r="H835" s="1">
        <v>2.68</v>
      </c>
      <c r="I835" s="1">
        <v>13.959999999999999</v>
      </c>
      <c r="J835" s="80">
        <v>440</v>
      </c>
      <c r="K835" s="39" t="s">
        <v>62</v>
      </c>
      <c r="N835" s="100"/>
      <c r="O835" s="39"/>
      <c r="Q835" s="39"/>
      <c r="R835" s="80"/>
    </row>
    <row r="836" spans="3:18" x14ac:dyDescent="0.15">
      <c r="C836" s="97" t="s">
        <v>862</v>
      </c>
      <c r="D836" s="1" t="s">
        <v>72</v>
      </c>
      <c r="E836" s="80" t="s">
        <v>61</v>
      </c>
      <c r="F836" s="39" t="s">
        <v>69</v>
      </c>
      <c r="G836" s="98">
        <v>11.07</v>
      </c>
      <c r="H836" s="98">
        <v>2.36</v>
      </c>
      <c r="I836" s="98">
        <v>13.43</v>
      </c>
      <c r="J836" s="99">
        <v>598</v>
      </c>
      <c r="K836" s="39" t="s">
        <v>69</v>
      </c>
      <c r="L836" s="1">
        <v>15.39</v>
      </c>
      <c r="M836" s="1">
        <v>28.82</v>
      </c>
      <c r="N836" s="100">
        <v>609</v>
      </c>
      <c r="O836" s="39" t="s">
        <v>62</v>
      </c>
      <c r="Q836" s="39"/>
      <c r="R836" s="80"/>
    </row>
    <row r="837" spans="3:18" x14ac:dyDescent="0.15">
      <c r="C837" s="97" t="s">
        <v>863</v>
      </c>
      <c r="D837" s="1" t="s">
        <v>72</v>
      </c>
      <c r="E837" s="80" t="s">
        <v>61</v>
      </c>
      <c r="F837" s="39" t="s">
        <v>62</v>
      </c>
      <c r="J837" s="80"/>
      <c r="K837" s="39"/>
      <c r="N837" s="100"/>
      <c r="O837" s="39"/>
      <c r="Q837" s="39"/>
      <c r="R837" s="80"/>
    </row>
    <row r="838" spans="3:18" x14ac:dyDescent="0.15">
      <c r="C838" s="97" t="s">
        <v>864</v>
      </c>
      <c r="D838" s="1" t="s">
        <v>64</v>
      </c>
      <c r="E838" s="80" t="s">
        <v>61</v>
      </c>
      <c r="F838" s="39" t="s">
        <v>62</v>
      </c>
      <c r="J838" s="80"/>
      <c r="K838" s="39"/>
      <c r="N838" s="100"/>
      <c r="O838" s="39"/>
      <c r="Q838" s="39"/>
      <c r="R838" s="80"/>
    </row>
    <row r="839" spans="3:18" x14ac:dyDescent="0.15">
      <c r="C839" s="97" t="s">
        <v>865</v>
      </c>
      <c r="D839" s="1" t="s">
        <v>72</v>
      </c>
      <c r="E839" s="80" t="s">
        <v>61</v>
      </c>
      <c r="F839" s="39" t="s">
        <v>62</v>
      </c>
      <c r="J839" s="80"/>
      <c r="K839" s="39"/>
      <c r="N839" s="100"/>
      <c r="O839" s="39"/>
      <c r="Q839" s="39"/>
      <c r="R839" s="80"/>
    </row>
    <row r="840" spans="3:18" x14ac:dyDescent="0.15">
      <c r="C840" s="97" t="s">
        <v>866</v>
      </c>
      <c r="D840" s="1" t="s">
        <v>72</v>
      </c>
      <c r="E840" s="80" t="s">
        <v>61</v>
      </c>
      <c r="F840" s="39" t="s">
        <v>62</v>
      </c>
      <c r="J840" s="80"/>
      <c r="K840" s="39"/>
      <c r="N840" s="100"/>
      <c r="O840" s="39"/>
      <c r="Q840" s="39"/>
      <c r="R840" s="80"/>
    </row>
    <row r="841" spans="3:18" x14ac:dyDescent="0.15">
      <c r="C841" s="97" t="s">
        <v>867</v>
      </c>
      <c r="D841" s="1" t="s">
        <v>66</v>
      </c>
      <c r="E841" s="80" t="s">
        <v>61</v>
      </c>
      <c r="F841" s="39" t="s">
        <v>69</v>
      </c>
      <c r="G841" s="98">
        <v>10.7</v>
      </c>
      <c r="H841" s="98">
        <v>2.36</v>
      </c>
      <c r="I841" s="98">
        <v>13.059999999999999</v>
      </c>
      <c r="J841" s="99">
        <v>722</v>
      </c>
      <c r="K841" s="39" t="s">
        <v>69</v>
      </c>
      <c r="L841" s="1">
        <v>16.850000000000001</v>
      </c>
      <c r="M841" s="1">
        <v>29.91</v>
      </c>
      <c r="N841" s="100">
        <v>462</v>
      </c>
      <c r="O841" s="39" t="str">
        <f>+VLOOKUP(C841,'[1]Notas 3º - TL'!$A$1:$B$678,2,"FALSO")</f>
        <v>SI</v>
      </c>
      <c r="Q841" s="39"/>
      <c r="R841" s="80"/>
    </row>
    <row r="842" spans="3:18" x14ac:dyDescent="0.15">
      <c r="C842" s="97" t="s">
        <v>1180</v>
      </c>
      <c r="D842" s="1" t="s">
        <v>64</v>
      </c>
      <c r="E842" s="80" t="s">
        <v>61</v>
      </c>
      <c r="F842" s="39" t="s">
        <v>69</v>
      </c>
      <c r="G842" s="98">
        <v>11.41</v>
      </c>
      <c r="H842" s="98">
        <v>2.0499999999999998</v>
      </c>
      <c r="I842" s="98">
        <v>13.46</v>
      </c>
      <c r="J842" s="99">
        <v>590</v>
      </c>
      <c r="K842" s="39" t="s">
        <v>69</v>
      </c>
      <c r="L842" s="1">
        <v>17.55</v>
      </c>
      <c r="M842" s="1">
        <v>31.01</v>
      </c>
      <c r="N842" s="100">
        <v>292</v>
      </c>
      <c r="O842" s="39" t="s">
        <v>69</v>
      </c>
      <c r="P842" s="1">
        <v>21.63</v>
      </c>
      <c r="Q842" s="39">
        <f>+P842+M842</f>
        <v>52.64</v>
      </c>
      <c r="R842" s="99">
        <v>287</v>
      </c>
    </row>
    <row r="843" spans="3:18" x14ac:dyDescent="0.15">
      <c r="C843" s="97" t="s">
        <v>869</v>
      </c>
      <c r="D843" s="1" t="s">
        <v>66</v>
      </c>
      <c r="E843" s="80" t="s">
        <v>61</v>
      </c>
      <c r="F843" s="39" t="s">
        <v>62</v>
      </c>
      <c r="J843" s="80"/>
      <c r="K843" s="39"/>
      <c r="N843" s="100"/>
      <c r="O843" s="39"/>
      <c r="Q843" s="39"/>
      <c r="R843" s="80"/>
    </row>
    <row r="844" spans="3:18" x14ac:dyDescent="0.15">
      <c r="C844" s="97" t="s">
        <v>870</v>
      </c>
      <c r="D844" s="1" t="s">
        <v>326</v>
      </c>
      <c r="E844" s="80" t="s">
        <v>61</v>
      </c>
      <c r="F844" s="39" t="s">
        <v>62</v>
      </c>
      <c r="J844" s="80"/>
      <c r="K844" s="39"/>
      <c r="N844" s="100"/>
      <c r="O844" s="39"/>
      <c r="Q844" s="39"/>
      <c r="R844" s="80"/>
    </row>
    <row r="845" spans="3:18" x14ac:dyDescent="0.15">
      <c r="C845" s="97" t="s">
        <v>1186</v>
      </c>
      <c r="D845" s="1" t="s">
        <v>72</v>
      </c>
      <c r="E845" s="80" t="s">
        <v>61</v>
      </c>
      <c r="F845" s="39" t="s">
        <v>69</v>
      </c>
      <c r="G845" s="98">
        <v>11.3</v>
      </c>
      <c r="H845" s="98">
        <v>0.15</v>
      </c>
      <c r="I845" s="98">
        <v>11.450000000000001</v>
      </c>
      <c r="J845" s="99">
        <v>1209</v>
      </c>
      <c r="K845" s="39" t="s">
        <v>69</v>
      </c>
      <c r="L845" s="1">
        <v>18.45</v>
      </c>
      <c r="M845" s="1">
        <v>29.9</v>
      </c>
      <c r="N845" s="100">
        <v>464</v>
      </c>
      <c r="O845" s="39" t="s">
        <v>69</v>
      </c>
      <c r="P845" s="1">
        <v>21.88</v>
      </c>
      <c r="Q845" s="39">
        <f>+P845+M845</f>
        <v>51.78</v>
      </c>
      <c r="R845" s="99">
        <v>321</v>
      </c>
    </row>
    <row r="846" spans="3:18" x14ac:dyDescent="0.15">
      <c r="C846" s="97" t="s">
        <v>872</v>
      </c>
      <c r="D846" s="1" t="s">
        <v>68</v>
      </c>
      <c r="E846" s="80" t="s">
        <v>61</v>
      </c>
      <c r="F846" s="39" t="s">
        <v>62</v>
      </c>
      <c r="J846" s="80"/>
      <c r="K846" s="39"/>
      <c r="N846" s="100"/>
      <c r="O846" s="39"/>
      <c r="Q846" s="39"/>
      <c r="R846" s="80"/>
    </row>
    <row r="847" spans="3:18" x14ac:dyDescent="0.15">
      <c r="C847" s="97" t="s">
        <v>873</v>
      </c>
      <c r="D847" s="1" t="s">
        <v>64</v>
      </c>
      <c r="E847" s="80" t="s">
        <v>61</v>
      </c>
      <c r="F847" s="39" t="s">
        <v>62</v>
      </c>
      <c r="J847" s="80"/>
      <c r="K847" s="39"/>
      <c r="N847" s="100"/>
      <c r="O847" s="39"/>
      <c r="Q847" s="39"/>
      <c r="R847" s="80"/>
    </row>
    <row r="848" spans="3:18" x14ac:dyDescent="0.15">
      <c r="C848" s="97" t="s">
        <v>874</v>
      </c>
      <c r="D848" s="1" t="s">
        <v>68</v>
      </c>
      <c r="E848" s="80" t="s">
        <v>61</v>
      </c>
      <c r="F848" s="39" t="s">
        <v>69</v>
      </c>
      <c r="G848" s="1">
        <v>11.96</v>
      </c>
      <c r="H848" s="1">
        <v>3</v>
      </c>
      <c r="I848" s="1">
        <v>14.96</v>
      </c>
      <c r="J848" s="80">
        <v>233</v>
      </c>
      <c r="K848" s="39" t="s">
        <v>62</v>
      </c>
      <c r="N848" s="100"/>
      <c r="O848" s="39"/>
      <c r="Q848" s="39"/>
      <c r="R848" s="80"/>
    </row>
    <row r="849" spans="3:18" x14ac:dyDescent="0.15">
      <c r="C849" s="97" t="s">
        <v>875</v>
      </c>
      <c r="D849" s="1" t="s">
        <v>66</v>
      </c>
      <c r="E849" s="80" t="s">
        <v>61</v>
      </c>
      <c r="F849" s="39" t="s">
        <v>69</v>
      </c>
      <c r="G849" s="1">
        <v>12.58</v>
      </c>
      <c r="H849" s="1">
        <v>0.31</v>
      </c>
      <c r="I849" s="1">
        <v>12.89</v>
      </c>
      <c r="J849" s="80">
        <v>778</v>
      </c>
      <c r="K849" s="39" t="s">
        <v>62</v>
      </c>
      <c r="N849" s="100"/>
      <c r="O849" s="39"/>
      <c r="Q849" s="39"/>
      <c r="R849" s="80"/>
    </row>
    <row r="850" spans="3:18" x14ac:dyDescent="0.15">
      <c r="C850" s="97" t="s">
        <v>876</v>
      </c>
      <c r="D850" s="1" t="s">
        <v>64</v>
      </c>
      <c r="E850" s="80" t="s">
        <v>61</v>
      </c>
      <c r="F850" s="39" t="s">
        <v>62</v>
      </c>
      <c r="J850" s="80"/>
      <c r="K850" s="39"/>
      <c r="N850" s="100"/>
      <c r="O850" s="39"/>
      <c r="Q850" s="39"/>
      <c r="R850" s="80"/>
    </row>
    <row r="851" spans="3:18" x14ac:dyDescent="0.15">
      <c r="C851" s="97" t="s">
        <v>877</v>
      </c>
      <c r="D851" s="1" t="s">
        <v>66</v>
      </c>
      <c r="E851" s="80" t="s">
        <v>61</v>
      </c>
      <c r="F851" s="39" t="s">
        <v>62</v>
      </c>
      <c r="J851" s="80"/>
      <c r="K851" s="39"/>
      <c r="N851" s="100"/>
      <c r="O851" s="39"/>
      <c r="Q851" s="39"/>
      <c r="R851" s="80"/>
    </row>
    <row r="852" spans="3:18" x14ac:dyDescent="0.15">
      <c r="C852" s="97" t="s">
        <v>878</v>
      </c>
      <c r="D852" s="1" t="s">
        <v>66</v>
      </c>
      <c r="E852" s="80" t="s">
        <v>61</v>
      </c>
      <c r="F852" s="39" t="s">
        <v>62</v>
      </c>
      <c r="J852" s="80"/>
      <c r="K852" s="39"/>
      <c r="N852" s="100"/>
      <c r="O852" s="39"/>
      <c r="Q852" s="39"/>
      <c r="R852" s="80"/>
    </row>
    <row r="853" spans="3:18" x14ac:dyDescent="0.15">
      <c r="C853" s="97" t="s">
        <v>879</v>
      </c>
      <c r="D853" s="1" t="s">
        <v>79</v>
      </c>
      <c r="E853" s="80" t="s">
        <v>88</v>
      </c>
      <c r="F853" s="39" t="s">
        <v>69</v>
      </c>
      <c r="G853" s="98">
        <v>13.48</v>
      </c>
      <c r="H853" s="98">
        <v>3</v>
      </c>
      <c r="I853" s="98">
        <v>16.48</v>
      </c>
      <c r="J853" s="99">
        <v>61</v>
      </c>
      <c r="K853" s="39" t="s">
        <v>69</v>
      </c>
      <c r="L853" s="1">
        <v>17.22</v>
      </c>
      <c r="M853" s="1">
        <v>33.700000000000003</v>
      </c>
      <c r="N853" s="100">
        <v>82</v>
      </c>
      <c r="O853" s="39" t="str">
        <f>+VLOOKUP(C853,'[1]Notas 3º - TL'!$A$1:$B$678,2,"FALSO")</f>
        <v>SI</v>
      </c>
      <c r="Q853" s="39"/>
      <c r="R853" s="80"/>
    </row>
    <row r="854" spans="3:18" x14ac:dyDescent="0.15">
      <c r="C854" s="97" t="s">
        <v>880</v>
      </c>
      <c r="D854" s="1" t="s">
        <v>64</v>
      </c>
      <c r="E854" s="80" t="s">
        <v>61</v>
      </c>
      <c r="F854" s="39" t="s">
        <v>62</v>
      </c>
      <c r="J854" s="80"/>
      <c r="K854" s="39"/>
      <c r="N854" s="100"/>
      <c r="O854" s="39"/>
      <c r="Q854" s="39"/>
      <c r="R854" s="80"/>
    </row>
    <row r="855" spans="3:18" x14ac:dyDescent="0.15">
      <c r="C855" s="97" t="s">
        <v>881</v>
      </c>
      <c r="D855" s="1" t="s">
        <v>85</v>
      </c>
      <c r="E855" s="80" t="s">
        <v>61</v>
      </c>
      <c r="F855" s="39" t="s">
        <v>62</v>
      </c>
      <c r="J855" s="80"/>
      <c r="K855" s="39"/>
      <c r="N855" s="100"/>
      <c r="O855" s="39"/>
      <c r="Q855" s="39"/>
      <c r="R855" s="80"/>
    </row>
    <row r="856" spans="3:18" x14ac:dyDescent="0.15">
      <c r="C856" s="97" t="s">
        <v>882</v>
      </c>
      <c r="D856" s="1" t="s">
        <v>72</v>
      </c>
      <c r="E856" s="80" t="s">
        <v>61</v>
      </c>
      <c r="F856" s="39" t="s">
        <v>69</v>
      </c>
      <c r="G856" s="1">
        <v>10.95</v>
      </c>
      <c r="H856" s="1">
        <v>1.1000000000000001</v>
      </c>
      <c r="I856" s="1">
        <v>12.049999999999999</v>
      </c>
      <c r="J856" s="80">
        <v>1048</v>
      </c>
      <c r="K856" s="39" t="s">
        <v>62</v>
      </c>
      <c r="N856" s="100"/>
      <c r="O856" s="39"/>
      <c r="Q856" s="39"/>
      <c r="R856" s="80"/>
    </row>
    <row r="857" spans="3:18" x14ac:dyDescent="0.15">
      <c r="C857" s="97" t="s">
        <v>883</v>
      </c>
      <c r="D857" s="1" t="s">
        <v>85</v>
      </c>
      <c r="E857" s="80" t="s">
        <v>88</v>
      </c>
      <c r="F857" s="39" t="s">
        <v>69</v>
      </c>
      <c r="G857" s="98">
        <v>10.55</v>
      </c>
      <c r="H857" s="98">
        <v>0.6</v>
      </c>
      <c r="I857" s="98">
        <v>11.15</v>
      </c>
      <c r="J857" s="99">
        <v>1274</v>
      </c>
      <c r="K857" s="39" t="s">
        <v>69</v>
      </c>
      <c r="L857" s="1">
        <v>16.48</v>
      </c>
      <c r="M857" s="1">
        <v>27.630000000000003</v>
      </c>
      <c r="N857" s="100">
        <v>730</v>
      </c>
      <c r="O857" s="39" t="s">
        <v>62</v>
      </c>
      <c r="Q857" s="39"/>
      <c r="R857" s="80"/>
    </row>
    <row r="858" spans="3:18" x14ac:dyDescent="0.15">
      <c r="C858" s="97" t="s">
        <v>884</v>
      </c>
      <c r="D858" s="1" t="s">
        <v>85</v>
      </c>
      <c r="E858" s="80" t="s">
        <v>61</v>
      </c>
      <c r="F858" s="39" t="s">
        <v>62</v>
      </c>
      <c r="J858" s="80"/>
      <c r="K858" s="39"/>
      <c r="N858" s="100"/>
      <c r="O858" s="39"/>
      <c r="Q858" s="39"/>
      <c r="R858" s="80"/>
    </row>
    <row r="859" spans="3:18" x14ac:dyDescent="0.15">
      <c r="C859" s="97" t="s">
        <v>885</v>
      </c>
      <c r="D859" s="1" t="s">
        <v>68</v>
      </c>
      <c r="E859" s="80" t="s">
        <v>88</v>
      </c>
      <c r="F859" s="39" t="s">
        <v>62</v>
      </c>
      <c r="J859" s="80"/>
      <c r="K859" s="39"/>
      <c r="N859" s="100"/>
      <c r="O859" s="39"/>
      <c r="Q859" s="39"/>
      <c r="R859" s="80"/>
    </row>
    <row r="860" spans="3:18" x14ac:dyDescent="0.15">
      <c r="C860" s="97" t="s">
        <v>886</v>
      </c>
      <c r="D860" s="1" t="s">
        <v>85</v>
      </c>
      <c r="E860" s="80" t="s">
        <v>61</v>
      </c>
      <c r="F860" s="39" t="s">
        <v>62</v>
      </c>
      <c r="J860" s="80"/>
      <c r="K860" s="39"/>
      <c r="N860" s="100"/>
      <c r="O860" s="39"/>
      <c r="Q860" s="39"/>
      <c r="R860" s="80"/>
    </row>
    <row r="861" spans="3:18" x14ac:dyDescent="0.15">
      <c r="C861" s="97" t="s">
        <v>887</v>
      </c>
      <c r="D861" s="1" t="s">
        <v>64</v>
      </c>
      <c r="E861" s="80" t="s">
        <v>61</v>
      </c>
      <c r="F861" s="39" t="s">
        <v>69</v>
      </c>
      <c r="G861" s="98">
        <v>11.34</v>
      </c>
      <c r="H861" s="98">
        <v>2.36</v>
      </c>
      <c r="I861" s="98">
        <v>13.7</v>
      </c>
      <c r="J861" s="99">
        <v>519</v>
      </c>
      <c r="K861" s="39" t="s">
        <v>69</v>
      </c>
      <c r="L861" s="1">
        <v>17.25</v>
      </c>
      <c r="M861" s="1">
        <v>30.95</v>
      </c>
      <c r="N861" s="100">
        <v>305</v>
      </c>
      <c r="O861" s="39" t="s">
        <v>62</v>
      </c>
      <c r="Q861" s="39"/>
      <c r="R861" s="80"/>
    </row>
    <row r="862" spans="3:18" x14ac:dyDescent="0.15">
      <c r="C862" s="97" t="s">
        <v>888</v>
      </c>
      <c r="D862" s="1" t="s">
        <v>68</v>
      </c>
      <c r="E862" s="80" t="s">
        <v>61</v>
      </c>
      <c r="F862" s="39" t="s">
        <v>62</v>
      </c>
      <c r="J862" s="80"/>
      <c r="K862" s="39"/>
      <c r="N862" s="100"/>
      <c r="O862" s="39"/>
      <c r="Q862" s="39"/>
      <c r="R862" s="80"/>
    </row>
    <row r="863" spans="3:18" x14ac:dyDescent="0.15">
      <c r="C863" s="97" t="s">
        <v>889</v>
      </c>
      <c r="D863" s="1" t="s">
        <v>68</v>
      </c>
      <c r="E863" s="80" t="s">
        <v>61</v>
      </c>
      <c r="F863" s="39" t="s">
        <v>62</v>
      </c>
      <c r="J863" s="80"/>
      <c r="K863" s="39"/>
      <c r="N863" s="100"/>
      <c r="O863" s="39"/>
      <c r="Q863" s="39"/>
      <c r="R863" s="80"/>
    </row>
    <row r="864" spans="3:18" x14ac:dyDescent="0.15">
      <c r="C864" s="97" t="s">
        <v>890</v>
      </c>
      <c r="D864" s="1" t="s">
        <v>64</v>
      </c>
      <c r="E864" s="80" t="s">
        <v>61</v>
      </c>
      <c r="F864" s="39" t="s">
        <v>62</v>
      </c>
      <c r="J864" s="80"/>
      <c r="K864" s="39"/>
      <c r="N864" s="100"/>
      <c r="O864" s="39"/>
      <c r="Q864" s="39"/>
      <c r="R864" s="80"/>
    </row>
    <row r="865" spans="3:18" x14ac:dyDescent="0.15">
      <c r="C865" s="97" t="s">
        <v>891</v>
      </c>
      <c r="D865" s="1" t="s">
        <v>64</v>
      </c>
      <c r="E865" s="80" t="s">
        <v>61</v>
      </c>
      <c r="F865" s="39" t="s">
        <v>69</v>
      </c>
      <c r="G865" s="1">
        <v>11.6</v>
      </c>
      <c r="H865" s="1">
        <v>1.42</v>
      </c>
      <c r="I865" s="1">
        <v>13.02</v>
      </c>
      <c r="J865" s="80">
        <v>731</v>
      </c>
      <c r="K865" s="39" t="s">
        <v>62</v>
      </c>
      <c r="N865" s="100"/>
      <c r="O865" s="39"/>
      <c r="Q865" s="39"/>
      <c r="R865" s="80"/>
    </row>
    <row r="866" spans="3:18" x14ac:dyDescent="0.15">
      <c r="C866" s="97" t="s">
        <v>892</v>
      </c>
      <c r="D866" s="1" t="s">
        <v>68</v>
      </c>
      <c r="E866" s="80" t="s">
        <v>61</v>
      </c>
      <c r="F866" s="39" t="s">
        <v>62</v>
      </c>
      <c r="J866" s="80"/>
      <c r="K866" s="39"/>
      <c r="N866" s="100"/>
      <c r="O866" s="39"/>
      <c r="Q866" s="39"/>
      <c r="R866" s="80"/>
    </row>
    <row r="867" spans="3:18" x14ac:dyDescent="0.15">
      <c r="C867" s="97" t="s">
        <v>893</v>
      </c>
      <c r="D867" s="1" t="s">
        <v>68</v>
      </c>
      <c r="E867" s="80" t="s">
        <v>61</v>
      </c>
      <c r="F867" s="39" t="s">
        <v>62</v>
      </c>
      <c r="J867" s="80"/>
      <c r="K867" s="39"/>
      <c r="N867" s="100"/>
      <c r="O867" s="39"/>
      <c r="Q867" s="39"/>
      <c r="R867" s="80"/>
    </row>
    <row r="868" spans="3:18" x14ac:dyDescent="0.15">
      <c r="C868" s="97" t="s">
        <v>894</v>
      </c>
      <c r="D868" s="1" t="s">
        <v>60</v>
      </c>
      <c r="E868" s="80" t="s">
        <v>61</v>
      </c>
      <c r="F868" s="39" t="s">
        <v>69</v>
      </c>
      <c r="G868" s="1">
        <v>10.98</v>
      </c>
      <c r="H868" s="1">
        <v>1.57</v>
      </c>
      <c r="I868" s="1">
        <v>12.55</v>
      </c>
      <c r="J868" s="80">
        <v>904</v>
      </c>
      <c r="K868" s="39" t="s">
        <v>62</v>
      </c>
      <c r="N868" s="100"/>
      <c r="O868" s="39"/>
      <c r="Q868" s="39"/>
      <c r="R868" s="80"/>
    </row>
    <row r="869" spans="3:18" x14ac:dyDescent="0.15">
      <c r="C869" s="97" t="s">
        <v>1191</v>
      </c>
      <c r="D869" s="1" t="s">
        <v>72</v>
      </c>
      <c r="E869" s="80" t="s">
        <v>61</v>
      </c>
      <c r="F869" s="39" t="s">
        <v>69</v>
      </c>
      <c r="G869" s="98">
        <v>11.45</v>
      </c>
      <c r="H869" s="98">
        <v>1.1000000000000001</v>
      </c>
      <c r="I869" s="98">
        <v>12.549999999999999</v>
      </c>
      <c r="J869" s="99">
        <v>902</v>
      </c>
      <c r="K869" s="39" t="s">
        <v>69</v>
      </c>
      <c r="L869" s="1">
        <v>16.23</v>
      </c>
      <c r="M869" s="1">
        <v>28.78</v>
      </c>
      <c r="N869" s="100">
        <v>613</v>
      </c>
      <c r="O869" s="39" t="s">
        <v>69</v>
      </c>
      <c r="P869" s="1">
        <v>20.18</v>
      </c>
      <c r="Q869" s="39">
        <f>+P869+M869</f>
        <v>48.96</v>
      </c>
      <c r="R869" s="99">
        <v>405</v>
      </c>
    </row>
    <row r="870" spans="3:18" x14ac:dyDescent="0.15">
      <c r="C870" s="97" t="s">
        <v>896</v>
      </c>
      <c r="D870" s="1" t="s">
        <v>68</v>
      </c>
      <c r="E870" s="80" t="s">
        <v>61</v>
      </c>
      <c r="F870" s="39" t="s">
        <v>69</v>
      </c>
      <c r="G870" s="98">
        <v>11.31</v>
      </c>
      <c r="H870" s="98">
        <v>0.94</v>
      </c>
      <c r="I870" s="98">
        <v>12.25</v>
      </c>
      <c r="J870" s="99">
        <v>995</v>
      </c>
      <c r="K870" s="39" t="s">
        <v>69</v>
      </c>
      <c r="L870" s="1">
        <v>15.79</v>
      </c>
      <c r="M870" s="1">
        <v>28.04</v>
      </c>
      <c r="N870" s="100">
        <v>691</v>
      </c>
      <c r="O870" s="39" t="s">
        <v>62</v>
      </c>
      <c r="Q870" s="39"/>
      <c r="R870" s="80"/>
    </row>
    <row r="871" spans="3:18" x14ac:dyDescent="0.15">
      <c r="C871" s="97" t="s">
        <v>897</v>
      </c>
      <c r="D871" s="1" t="s">
        <v>68</v>
      </c>
      <c r="E871" s="80" t="s">
        <v>61</v>
      </c>
      <c r="F871" s="39" t="s">
        <v>62</v>
      </c>
      <c r="J871" s="80"/>
      <c r="K871" s="39"/>
      <c r="N871" s="100"/>
      <c r="O871" s="39"/>
      <c r="Q871" s="39"/>
      <c r="R871" s="80"/>
    </row>
    <row r="872" spans="3:18" x14ac:dyDescent="0.15">
      <c r="C872" s="97" t="s">
        <v>898</v>
      </c>
      <c r="D872" s="1" t="s">
        <v>66</v>
      </c>
      <c r="E872" s="80" t="s">
        <v>61</v>
      </c>
      <c r="F872" s="39" t="s">
        <v>69</v>
      </c>
      <c r="G872" s="98">
        <v>10.73</v>
      </c>
      <c r="H872" s="98">
        <v>2.36</v>
      </c>
      <c r="I872" s="98">
        <v>13.09</v>
      </c>
      <c r="J872" s="99">
        <v>705</v>
      </c>
      <c r="K872" s="39" t="s">
        <v>69</v>
      </c>
      <c r="L872" s="1">
        <v>16.52</v>
      </c>
      <c r="M872" s="1">
        <v>29.61</v>
      </c>
      <c r="N872" s="100">
        <v>510</v>
      </c>
      <c r="O872" s="39" t="s">
        <v>62</v>
      </c>
      <c r="Q872" s="39"/>
      <c r="R872" s="80"/>
    </row>
    <row r="873" spans="3:18" x14ac:dyDescent="0.15">
      <c r="C873" s="97" t="s">
        <v>899</v>
      </c>
      <c r="D873" s="1" t="s">
        <v>85</v>
      </c>
      <c r="E873" s="80" t="s">
        <v>61</v>
      </c>
      <c r="F873" s="39" t="s">
        <v>62</v>
      </c>
      <c r="J873" s="80"/>
      <c r="K873" s="39"/>
      <c r="N873" s="100"/>
      <c r="O873" s="39"/>
      <c r="Q873" s="39"/>
      <c r="R873" s="80"/>
    </row>
    <row r="874" spans="3:18" x14ac:dyDescent="0.15">
      <c r="C874" s="97" t="s">
        <v>900</v>
      </c>
      <c r="D874" s="1" t="s">
        <v>60</v>
      </c>
      <c r="E874" s="80" t="s">
        <v>61</v>
      </c>
      <c r="F874" s="39" t="s">
        <v>62</v>
      </c>
      <c r="J874" s="80"/>
      <c r="K874" s="39"/>
      <c r="N874" s="100"/>
      <c r="O874" s="39"/>
      <c r="Q874" s="39"/>
      <c r="R874" s="80"/>
    </row>
    <row r="875" spans="3:18" x14ac:dyDescent="0.15">
      <c r="C875" s="97" t="s">
        <v>901</v>
      </c>
      <c r="D875" s="1" t="s">
        <v>79</v>
      </c>
      <c r="E875" s="80" t="s">
        <v>61</v>
      </c>
      <c r="F875" s="39" t="s">
        <v>69</v>
      </c>
      <c r="G875" s="1">
        <v>10.47</v>
      </c>
      <c r="H875" s="1">
        <v>0.47</v>
      </c>
      <c r="I875" s="1">
        <v>10.940000000000001</v>
      </c>
      <c r="J875" s="80">
        <v>1316</v>
      </c>
      <c r="K875" s="39" t="s">
        <v>62</v>
      </c>
      <c r="N875" s="100"/>
      <c r="O875" s="39"/>
      <c r="Q875" s="39"/>
      <c r="R875" s="80"/>
    </row>
    <row r="876" spans="3:18" x14ac:dyDescent="0.15">
      <c r="C876" s="97" t="s">
        <v>902</v>
      </c>
      <c r="D876" s="1" t="s">
        <v>68</v>
      </c>
      <c r="E876" s="80" t="s">
        <v>61</v>
      </c>
      <c r="F876" s="39" t="s">
        <v>62</v>
      </c>
      <c r="J876" s="80"/>
      <c r="K876" s="39"/>
      <c r="N876" s="100"/>
      <c r="O876" s="39"/>
      <c r="Q876" s="39"/>
      <c r="R876" s="80"/>
    </row>
    <row r="877" spans="3:18" x14ac:dyDescent="0.15">
      <c r="C877" s="97" t="s">
        <v>903</v>
      </c>
      <c r="D877" s="1" t="s">
        <v>79</v>
      </c>
      <c r="E877" s="80" t="s">
        <v>61</v>
      </c>
      <c r="F877" s="39" t="s">
        <v>62</v>
      </c>
      <c r="J877" s="80"/>
      <c r="K877" s="39"/>
      <c r="N877" s="100"/>
      <c r="O877" s="39"/>
      <c r="Q877" s="39"/>
      <c r="R877" s="80"/>
    </row>
    <row r="878" spans="3:18" x14ac:dyDescent="0.15">
      <c r="C878" s="97" t="s">
        <v>904</v>
      </c>
      <c r="D878" s="1" t="s">
        <v>68</v>
      </c>
      <c r="E878" s="80" t="s">
        <v>61</v>
      </c>
      <c r="F878" s="39" t="s">
        <v>62</v>
      </c>
      <c r="J878" s="80"/>
      <c r="K878" s="39"/>
      <c r="N878" s="100"/>
      <c r="O878" s="39"/>
      <c r="Q878" s="39"/>
      <c r="R878" s="80"/>
    </row>
    <row r="879" spans="3:18" x14ac:dyDescent="0.15">
      <c r="C879" s="97" t="s">
        <v>905</v>
      </c>
      <c r="D879" s="1" t="s">
        <v>72</v>
      </c>
      <c r="E879" s="80" t="s">
        <v>61</v>
      </c>
      <c r="F879" s="39" t="s">
        <v>62</v>
      </c>
      <c r="J879" s="80"/>
      <c r="K879" s="39"/>
      <c r="N879" s="100"/>
      <c r="O879" s="39"/>
      <c r="Q879" s="39"/>
      <c r="R879" s="80"/>
    </row>
    <row r="880" spans="3:18" x14ac:dyDescent="0.15">
      <c r="C880" s="97" t="s">
        <v>906</v>
      </c>
      <c r="D880" s="1" t="s">
        <v>79</v>
      </c>
      <c r="E880" s="80" t="s">
        <v>61</v>
      </c>
      <c r="F880" s="39" t="s">
        <v>69</v>
      </c>
      <c r="G880" s="1">
        <v>11.38</v>
      </c>
      <c r="H880" s="1">
        <v>0.63</v>
      </c>
      <c r="I880" s="1">
        <v>12.010000000000002</v>
      </c>
      <c r="J880" s="80">
        <v>1059</v>
      </c>
      <c r="K880" s="39" t="s">
        <v>62</v>
      </c>
      <c r="N880" s="100"/>
      <c r="O880" s="39"/>
      <c r="Q880" s="39"/>
      <c r="R880" s="80"/>
    </row>
    <row r="881" spans="3:18" x14ac:dyDescent="0.15">
      <c r="C881" s="97" t="s">
        <v>1204</v>
      </c>
      <c r="D881" s="1" t="s">
        <v>72</v>
      </c>
      <c r="E881" s="80" t="s">
        <v>61</v>
      </c>
      <c r="F881" s="39" t="s">
        <v>69</v>
      </c>
      <c r="G881" s="98">
        <v>11.55</v>
      </c>
      <c r="H881" s="98">
        <v>1.26</v>
      </c>
      <c r="I881" s="98">
        <v>12.81</v>
      </c>
      <c r="J881" s="99">
        <v>809</v>
      </c>
      <c r="K881" s="39" t="s">
        <v>69</v>
      </c>
      <c r="L881" s="1">
        <v>16.38</v>
      </c>
      <c r="M881" s="1">
        <v>29.189999999999998</v>
      </c>
      <c r="N881" s="100">
        <v>563</v>
      </c>
      <c r="O881" s="39" t="s">
        <v>69</v>
      </c>
      <c r="P881" s="1">
        <v>21.11</v>
      </c>
      <c r="Q881" s="39">
        <f>+P881+M881</f>
        <v>50.3</v>
      </c>
      <c r="R881" s="99">
        <v>379</v>
      </c>
    </row>
    <row r="882" spans="3:18" x14ac:dyDescent="0.15">
      <c r="C882" s="97" t="s">
        <v>908</v>
      </c>
      <c r="D882" s="1" t="s">
        <v>66</v>
      </c>
      <c r="E882" s="80" t="s">
        <v>61</v>
      </c>
      <c r="F882" s="39" t="s">
        <v>62</v>
      </c>
      <c r="J882" s="80"/>
      <c r="K882" s="39"/>
      <c r="N882" s="100"/>
      <c r="O882" s="39"/>
      <c r="Q882" s="39"/>
      <c r="R882" s="80"/>
    </row>
    <row r="883" spans="3:18" x14ac:dyDescent="0.15">
      <c r="C883" s="97" t="s">
        <v>1208</v>
      </c>
      <c r="D883" s="1" t="s">
        <v>66</v>
      </c>
      <c r="E883" s="80" t="s">
        <v>61</v>
      </c>
      <c r="F883" s="39" t="s">
        <v>69</v>
      </c>
      <c r="G883" s="98">
        <v>12.78</v>
      </c>
      <c r="H883" s="98">
        <v>0.63</v>
      </c>
      <c r="I883" s="98">
        <v>13.41</v>
      </c>
      <c r="J883" s="99">
        <v>603</v>
      </c>
      <c r="K883" s="39" t="s">
        <v>69</v>
      </c>
      <c r="L883" s="1">
        <v>16.64</v>
      </c>
      <c r="M883" s="1">
        <v>30.05</v>
      </c>
      <c r="N883" s="100">
        <v>431</v>
      </c>
      <c r="O883" s="39" t="s">
        <v>69</v>
      </c>
      <c r="P883" s="1">
        <v>22.68</v>
      </c>
      <c r="Q883" s="39">
        <f>+P883+M883</f>
        <v>52.730000000000004</v>
      </c>
      <c r="R883" s="99">
        <v>284</v>
      </c>
    </row>
    <row r="884" spans="3:18" x14ac:dyDescent="0.15">
      <c r="C884" s="97" t="s">
        <v>910</v>
      </c>
      <c r="D884" s="1" t="s">
        <v>79</v>
      </c>
      <c r="E884" s="80" t="s">
        <v>61</v>
      </c>
      <c r="F884" s="39" t="s">
        <v>62</v>
      </c>
      <c r="J884" s="80"/>
      <c r="K884" s="39"/>
      <c r="N884" s="100"/>
      <c r="O884" s="39"/>
      <c r="Q884" s="39"/>
      <c r="R884" s="80"/>
    </row>
    <row r="885" spans="3:18" x14ac:dyDescent="0.15">
      <c r="C885" s="97" t="s">
        <v>911</v>
      </c>
      <c r="D885" s="1" t="s">
        <v>326</v>
      </c>
      <c r="E885" s="80" t="s">
        <v>88</v>
      </c>
      <c r="F885" s="39" t="s">
        <v>62</v>
      </c>
      <c r="J885" s="80"/>
      <c r="K885" s="39"/>
      <c r="N885" s="100"/>
      <c r="O885" s="39"/>
      <c r="Q885" s="39"/>
      <c r="R885" s="80"/>
    </row>
    <row r="886" spans="3:18" x14ac:dyDescent="0.15">
      <c r="C886" s="97" t="s">
        <v>912</v>
      </c>
      <c r="D886" s="1" t="s">
        <v>64</v>
      </c>
      <c r="E886" s="80" t="s">
        <v>61</v>
      </c>
      <c r="F886" s="39" t="s">
        <v>69</v>
      </c>
      <c r="G886" s="1">
        <v>12.58</v>
      </c>
      <c r="H886" s="1">
        <v>0.15</v>
      </c>
      <c r="I886" s="1">
        <v>12.73</v>
      </c>
      <c r="J886" s="80">
        <v>842</v>
      </c>
      <c r="K886" s="39" t="s">
        <v>62</v>
      </c>
      <c r="N886" s="100"/>
      <c r="O886" s="39"/>
      <c r="Q886" s="39"/>
      <c r="R886" s="80"/>
    </row>
    <row r="887" spans="3:18" x14ac:dyDescent="0.15">
      <c r="C887" s="97" t="s">
        <v>913</v>
      </c>
      <c r="D887" s="1" t="s">
        <v>72</v>
      </c>
      <c r="E887" s="80" t="s">
        <v>61</v>
      </c>
      <c r="F887" s="39" t="s">
        <v>62</v>
      </c>
      <c r="J887" s="80"/>
      <c r="K887" s="39"/>
      <c r="N887" s="100"/>
      <c r="O887" s="39"/>
      <c r="Q887" s="39"/>
      <c r="R887" s="80"/>
    </row>
    <row r="888" spans="3:18" x14ac:dyDescent="0.15">
      <c r="C888" s="97" t="s">
        <v>914</v>
      </c>
      <c r="D888" s="1" t="s">
        <v>68</v>
      </c>
      <c r="E888" s="80" t="s">
        <v>61</v>
      </c>
      <c r="F888" s="39" t="s">
        <v>62</v>
      </c>
      <c r="J888" s="80"/>
      <c r="K888" s="39"/>
      <c r="N888" s="100"/>
      <c r="O888" s="39"/>
      <c r="Q888" s="39"/>
      <c r="R888" s="80"/>
    </row>
    <row r="889" spans="3:18" x14ac:dyDescent="0.15">
      <c r="C889" s="97" t="s">
        <v>915</v>
      </c>
      <c r="D889" s="1" t="s">
        <v>68</v>
      </c>
      <c r="E889" s="80" t="s">
        <v>61</v>
      </c>
      <c r="F889" s="39" t="s">
        <v>69</v>
      </c>
      <c r="G889" s="1">
        <v>10.25</v>
      </c>
      <c r="H889" s="1">
        <v>0.15</v>
      </c>
      <c r="I889" s="1">
        <v>10.4</v>
      </c>
      <c r="J889" s="80">
        <v>1366</v>
      </c>
      <c r="K889" s="39" t="s">
        <v>62</v>
      </c>
      <c r="N889" s="100"/>
      <c r="O889" s="39"/>
      <c r="Q889" s="39"/>
      <c r="R889" s="80"/>
    </row>
    <row r="890" spans="3:18" x14ac:dyDescent="0.15">
      <c r="C890" s="97" t="s">
        <v>916</v>
      </c>
      <c r="D890" s="1" t="s">
        <v>82</v>
      </c>
      <c r="E890" s="80" t="s">
        <v>61</v>
      </c>
      <c r="F890" s="39" t="s">
        <v>62</v>
      </c>
      <c r="J890" s="80"/>
      <c r="K890" s="39"/>
      <c r="N890" s="100"/>
      <c r="O890" s="39"/>
      <c r="Q890" s="39"/>
      <c r="R890" s="80"/>
    </row>
    <row r="891" spans="3:18" x14ac:dyDescent="0.15">
      <c r="C891" s="97" t="s">
        <v>917</v>
      </c>
      <c r="D891" s="1" t="s">
        <v>68</v>
      </c>
      <c r="E891" s="80" t="s">
        <v>61</v>
      </c>
      <c r="F891" s="39" t="s">
        <v>62</v>
      </c>
      <c r="J891" s="80"/>
      <c r="K891" s="39"/>
      <c r="N891" s="100"/>
      <c r="O891" s="39"/>
      <c r="Q891" s="39"/>
      <c r="R891" s="80"/>
    </row>
    <row r="892" spans="3:18" x14ac:dyDescent="0.15">
      <c r="C892" s="97" t="s">
        <v>918</v>
      </c>
      <c r="D892" s="1" t="s">
        <v>64</v>
      </c>
      <c r="E892" s="80" t="s">
        <v>61</v>
      </c>
      <c r="F892" s="39" t="s">
        <v>62</v>
      </c>
      <c r="J892" s="80"/>
      <c r="K892" s="39"/>
      <c r="N892" s="100"/>
      <c r="O892" s="39"/>
      <c r="Q892" s="39"/>
      <c r="R892" s="80"/>
    </row>
    <row r="893" spans="3:18" x14ac:dyDescent="0.15">
      <c r="C893" s="97" t="s">
        <v>919</v>
      </c>
      <c r="D893" s="1" t="s">
        <v>60</v>
      </c>
      <c r="E893" s="80" t="s">
        <v>61</v>
      </c>
      <c r="F893" s="39" t="s">
        <v>62</v>
      </c>
      <c r="J893" s="80"/>
      <c r="K893" s="39"/>
      <c r="N893" s="100"/>
      <c r="O893" s="39"/>
      <c r="Q893" s="39"/>
      <c r="R893" s="80"/>
    </row>
    <row r="894" spans="3:18" x14ac:dyDescent="0.15">
      <c r="C894" s="97" t="s">
        <v>920</v>
      </c>
      <c r="D894" s="1" t="s">
        <v>85</v>
      </c>
      <c r="E894" s="80" t="s">
        <v>61</v>
      </c>
      <c r="F894" s="39" t="s">
        <v>62</v>
      </c>
      <c r="J894" s="80"/>
      <c r="K894" s="39"/>
      <c r="N894" s="100"/>
      <c r="O894" s="39"/>
      <c r="Q894" s="39"/>
      <c r="R894" s="80"/>
    </row>
    <row r="895" spans="3:18" x14ac:dyDescent="0.15">
      <c r="C895" s="97" t="s">
        <v>921</v>
      </c>
      <c r="D895" s="1" t="s">
        <v>64</v>
      </c>
      <c r="E895" s="80" t="s">
        <v>61</v>
      </c>
      <c r="F895" s="39" t="s">
        <v>62</v>
      </c>
      <c r="J895" s="80"/>
      <c r="K895" s="39"/>
      <c r="N895" s="100"/>
      <c r="O895" s="39"/>
      <c r="Q895" s="39"/>
      <c r="R895" s="80"/>
    </row>
    <row r="896" spans="3:18" x14ac:dyDescent="0.15">
      <c r="C896" s="97" t="s">
        <v>922</v>
      </c>
      <c r="D896" s="1" t="s">
        <v>72</v>
      </c>
      <c r="E896" s="80" t="s">
        <v>88</v>
      </c>
      <c r="F896" s="39" t="s">
        <v>62</v>
      </c>
      <c r="J896" s="80"/>
      <c r="K896" s="39"/>
      <c r="N896" s="100"/>
      <c r="O896" s="39"/>
      <c r="Q896" s="39"/>
      <c r="R896" s="80"/>
    </row>
    <row r="897" spans="3:18" x14ac:dyDescent="0.15">
      <c r="C897" s="97" t="s">
        <v>923</v>
      </c>
      <c r="D897" s="1" t="s">
        <v>66</v>
      </c>
      <c r="E897" s="80" t="s">
        <v>61</v>
      </c>
      <c r="F897" s="39" t="s">
        <v>69</v>
      </c>
      <c r="G897" s="98">
        <v>10.45</v>
      </c>
      <c r="H897" s="98">
        <v>2.36</v>
      </c>
      <c r="I897" s="98">
        <v>12.809999999999999</v>
      </c>
      <c r="J897" s="99">
        <v>811</v>
      </c>
      <c r="K897" s="39" t="s">
        <v>69</v>
      </c>
      <c r="L897" s="1">
        <v>19.2</v>
      </c>
      <c r="M897" s="1">
        <v>32.01</v>
      </c>
      <c r="N897" s="100">
        <v>191</v>
      </c>
      <c r="O897" s="39" t="s">
        <v>69</v>
      </c>
      <c r="Q897" s="39"/>
      <c r="R897" s="80"/>
    </row>
    <row r="898" spans="3:18" x14ac:dyDescent="0.15">
      <c r="C898" s="97" t="s">
        <v>924</v>
      </c>
      <c r="D898" s="1" t="s">
        <v>85</v>
      </c>
      <c r="E898" s="80" t="s">
        <v>61</v>
      </c>
      <c r="F898" s="39" t="s">
        <v>62</v>
      </c>
      <c r="J898" s="80"/>
      <c r="K898" s="39"/>
      <c r="N898" s="100"/>
      <c r="O898" s="39"/>
      <c r="Q898" s="39"/>
      <c r="R898" s="80"/>
    </row>
    <row r="899" spans="3:18" x14ac:dyDescent="0.15">
      <c r="C899" s="97" t="s">
        <v>925</v>
      </c>
      <c r="D899" s="1" t="s">
        <v>68</v>
      </c>
      <c r="E899" s="80" t="s">
        <v>61</v>
      </c>
      <c r="F899" s="39" t="s">
        <v>62</v>
      </c>
      <c r="J899" s="80"/>
      <c r="K899" s="39"/>
      <c r="N899" s="100"/>
      <c r="O899" s="39"/>
      <c r="Q899" s="39"/>
      <c r="R899" s="80"/>
    </row>
    <row r="900" spans="3:18" x14ac:dyDescent="0.15">
      <c r="C900" s="97" t="s">
        <v>926</v>
      </c>
      <c r="D900" s="1" t="s">
        <v>85</v>
      </c>
      <c r="E900" s="80" t="s">
        <v>61</v>
      </c>
      <c r="F900" s="39" t="s">
        <v>69</v>
      </c>
      <c r="G900" s="98">
        <v>14.4</v>
      </c>
      <c r="H900" s="98">
        <v>0.94</v>
      </c>
      <c r="I900" s="98">
        <v>15.34</v>
      </c>
      <c r="J900" s="99">
        <v>178</v>
      </c>
      <c r="K900" s="39" t="s">
        <v>69</v>
      </c>
      <c r="L900" s="1">
        <v>17.16</v>
      </c>
      <c r="M900" s="1">
        <v>32.5</v>
      </c>
      <c r="N900" s="100">
        <v>154</v>
      </c>
      <c r="O900" s="39" t="str">
        <f>+VLOOKUP(C900,'[1]Notas 3º - TL'!$A$1:$B$678,2,"FALSO")</f>
        <v>SI</v>
      </c>
      <c r="Q900" s="39"/>
      <c r="R900" s="80"/>
    </row>
    <row r="901" spans="3:18" x14ac:dyDescent="0.15">
      <c r="C901" s="97" t="s">
        <v>927</v>
      </c>
      <c r="D901" s="1" t="s">
        <v>68</v>
      </c>
      <c r="E901" s="80" t="s">
        <v>88</v>
      </c>
      <c r="F901" s="39" t="s">
        <v>62</v>
      </c>
      <c r="J901" s="80"/>
      <c r="K901" s="39"/>
      <c r="N901" s="100"/>
      <c r="O901" s="39"/>
      <c r="Q901" s="39"/>
      <c r="R901" s="80"/>
    </row>
    <row r="902" spans="3:18" x14ac:dyDescent="0.15">
      <c r="C902" s="97" t="s">
        <v>928</v>
      </c>
      <c r="D902" s="1" t="s">
        <v>64</v>
      </c>
      <c r="E902" s="80" t="s">
        <v>61</v>
      </c>
      <c r="F902" s="39" t="s">
        <v>62</v>
      </c>
      <c r="J902" s="80"/>
      <c r="K902" s="39"/>
      <c r="N902" s="100"/>
      <c r="O902" s="39"/>
      <c r="Q902" s="39"/>
      <c r="R902" s="80"/>
    </row>
    <row r="903" spans="3:18" x14ac:dyDescent="0.15">
      <c r="C903" s="97" t="s">
        <v>929</v>
      </c>
      <c r="D903" s="1" t="s">
        <v>64</v>
      </c>
      <c r="E903" s="80" t="s">
        <v>61</v>
      </c>
      <c r="F903" s="39" t="s">
        <v>62</v>
      </c>
      <c r="J903" s="80"/>
      <c r="K903" s="39"/>
      <c r="N903" s="100"/>
      <c r="O903" s="39"/>
      <c r="Q903" s="39"/>
      <c r="R903" s="80"/>
    </row>
    <row r="904" spans="3:18" x14ac:dyDescent="0.15">
      <c r="C904" s="97" t="s">
        <v>930</v>
      </c>
      <c r="D904" s="1" t="s">
        <v>64</v>
      </c>
      <c r="E904" s="80" t="s">
        <v>61</v>
      </c>
      <c r="F904" s="39" t="s">
        <v>69</v>
      </c>
      <c r="G904" s="98">
        <v>12.94</v>
      </c>
      <c r="H904" s="98">
        <v>1.73</v>
      </c>
      <c r="I904" s="98">
        <v>14.67</v>
      </c>
      <c r="J904" s="99">
        <v>280</v>
      </c>
      <c r="K904" s="39" t="s">
        <v>69</v>
      </c>
      <c r="L904" s="1">
        <v>16.649999999999999</v>
      </c>
      <c r="M904" s="1">
        <v>31.32</v>
      </c>
      <c r="N904" s="100">
        <v>257</v>
      </c>
      <c r="O904" s="39" t="s">
        <v>69</v>
      </c>
      <c r="Q904" s="39"/>
      <c r="R904" s="80"/>
    </row>
    <row r="905" spans="3:18" x14ac:dyDescent="0.15">
      <c r="C905" s="97" t="s">
        <v>1224</v>
      </c>
      <c r="D905" s="1" t="s">
        <v>79</v>
      </c>
      <c r="E905" s="80" t="s">
        <v>61</v>
      </c>
      <c r="F905" s="39" t="s">
        <v>69</v>
      </c>
      <c r="G905" s="98">
        <v>12.86</v>
      </c>
      <c r="H905" s="98">
        <v>0.94</v>
      </c>
      <c r="I905" s="98">
        <v>13.799999999999999</v>
      </c>
      <c r="J905" s="99">
        <v>492</v>
      </c>
      <c r="K905" s="39" t="s">
        <v>69</v>
      </c>
      <c r="L905" s="1">
        <v>16.61</v>
      </c>
      <c r="M905" s="1">
        <v>30.409999999999997</v>
      </c>
      <c r="N905" s="100">
        <v>372</v>
      </c>
      <c r="O905" s="39" t="s">
        <v>69</v>
      </c>
      <c r="P905" s="1">
        <v>23.99</v>
      </c>
      <c r="Q905" s="39">
        <f>+P905+M905</f>
        <v>54.399999999999991</v>
      </c>
      <c r="R905" s="99">
        <v>219</v>
      </c>
    </row>
    <row r="906" spans="3:18" x14ac:dyDescent="0.15">
      <c r="C906" s="97" t="s">
        <v>932</v>
      </c>
      <c r="D906" s="1" t="s">
        <v>68</v>
      </c>
      <c r="E906" s="80" t="s">
        <v>61</v>
      </c>
      <c r="F906" s="39" t="s">
        <v>69</v>
      </c>
      <c r="G906" s="98">
        <v>12.63</v>
      </c>
      <c r="H906" s="98">
        <v>1.26</v>
      </c>
      <c r="I906" s="98">
        <v>13.89</v>
      </c>
      <c r="J906" s="99">
        <v>469</v>
      </c>
      <c r="K906" s="39" t="s">
        <v>69</v>
      </c>
      <c r="L906" s="1">
        <v>15.42</v>
      </c>
      <c r="M906" s="1">
        <v>29.310000000000002</v>
      </c>
      <c r="N906" s="100">
        <v>550</v>
      </c>
      <c r="O906" s="39" t="str">
        <f>+VLOOKUP(C906,'[1]Notas 3º - TL'!$A$1:$B$678,2,"FALSO")</f>
        <v>SI</v>
      </c>
      <c r="Q906" s="39"/>
      <c r="R906" s="80"/>
    </row>
    <row r="907" spans="3:18" x14ac:dyDescent="0.15">
      <c r="C907" s="97" t="s">
        <v>933</v>
      </c>
      <c r="D907" s="1" t="s">
        <v>60</v>
      </c>
      <c r="E907" s="80" t="s">
        <v>88</v>
      </c>
      <c r="F907" s="39" t="s">
        <v>62</v>
      </c>
      <c r="J907" s="80"/>
      <c r="K907" s="39"/>
      <c r="N907" s="100"/>
      <c r="O907" s="39"/>
      <c r="Q907" s="39"/>
      <c r="R907" s="80"/>
    </row>
    <row r="908" spans="3:18" x14ac:dyDescent="0.15">
      <c r="C908" s="97" t="s">
        <v>934</v>
      </c>
      <c r="D908" s="1" t="s">
        <v>82</v>
      </c>
      <c r="E908" s="80" t="s">
        <v>61</v>
      </c>
      <c r="F908" s="39" t="s">
        <v>62</v>
      </c>
      <c r="J908" s="80"/>
      <c r="K908" s="39"/>
      <c r="N908" s="100"/>
      <c r="O908" s="39"/>
      <c r="Q908" s="39"/>
      <c r="R908" s="80"/>
    </row>
    <row r="909" spans="3:18" x14ac:dyDescent="0.15">
      <c r="C909" s="97" t="s">
        <v>935</v>
      </c>
      <c r="D909" s="1" t="s">
        <v>68</v>
      </c>
      <c r="E909" s="80" t="s">
        <v>61</v>
      </c>
      <c r="F909" s="39" t="s">
        <v>62</v>
      </c>
      <c r="J909" s="80"/>
      <c r="K909" s="39"/>
      <c r="N909" s="100"/>
      <c r="O909" s="39"/>
      <c r="Q909" s="39"/>
      <c r="R909" s="80"/>
    </row>
    <row r="910" spans="3:18" x14ac:dyDescent="0.15">
      <c r="C910" s="97" t="s">
        <v>936</v>
      </c>
      <c r="D910" s="1" t="s">
        <v>66</v>
      </c>
      <c r="E910" s="80" t="s">
        <v>61</v>
      </c>
      <c r="F910" s="39" t="s">
        <v>62</v>
      </c>
      <c r="J910" s="80"/>
      <c r="K910" s="39"/>
      <c r="N910" s="100"/>
      <c r="O910" s="39"/>
      <c r="Q910" s="39"/>
      <c r="R910" s="80"/>
    </row>
    <row r="911" spans="3:18" x14ac:dyDescent="0.15">
      <c r="C911" s="97" t="s">
        <v>968</v>
      </c>
      <c r="D911" s="1" t="s">
        <v>68</v>
      </c>
      <c r="E911" s="80" t="s">
        <v>61</v>
      </c>
      <c r="F911" s="39" t="s">
        <v>62</v>
      </c>
      <c r="J911" s="80"/>
      <c r="K911" s="39"/>
      <c r="N911" s="100"/>
      <c r="O911" s="39"/>
      <c r="Q911" s="39"/>
      <c r="R911" s="80"/>
    </row>
    <row r="912" spans="3:18" x14ac:dyDescent="0.15">
      <c r="C912" s="97" t="s">
        <v>937</v>
      </c>
      <c r="D912" s="1" t="s">
        <v>68</v>
      </c>
      <c r="E912" s="80" t="s">
        <v>61</v>
      </c>
      <c r="F912" s="39" t="s">
        <v>62</v>
      </c>
      <c r="J912" s="80"/>
      <c r="K912" s="39"/>
      <c r="N912" s="100"/>
      <c r="O912" s="39"/>
      <c r="Q912" s="39"/>
      <c r="R912" s="80"/>
    </row>
    <row r="913" spans="3:18" x14ac:dyDescent="0.15">
      <c r="C913" s="97" t="s">
        <v>938</v>
      </c>
      <c r="D913" s="1" t="s">
        <v>68</v>
      </c>
      <c r="E913" s="80" t="s">
        <v>61</v>
      </c>
      <c r="F913" s="39" t="s">
        <v>62</v>
      </c>
      <c r="J913" s="80"/>
      <c r="K913" s="39"/>
      <c r="N913" s="100"/>
      <c r="O913" s="39"/>
      <c r="Q913" s="39"/>
      <c r="R913" s="80"/>
    </row>
    <row r="914" spans="3:18" x14ac:dyDescent="0.15">
      <c r="C914" s="97" t="s">
        <v>939</v>
      </c>
      <c r="D914" s="1" t="s">
        <v>85</v>
      </c>
      <c r="E914" s="80" t="s">
        <v>61</v>
      </c>
      <c r="F914" s="39" t="s">
        <v>69</v>
      </c>
      <c r="G914" s="98">
        <v>13.32</v>
      </c>
      <c r="H914" s="98">
        <v>1.1000000000000001</v>
      </c>
      <c r="I914" s="98">
        <v>14.42</v>
      </c>
      <c r="J914" s="99">
        <v>331</v>
      </c>
      <c r="K914" s="39" t="s">
        <v>69</v>
      </c>
      <c r="L914" s="1">
        <v>16.27</v>
      </c>
      <c r="M914" s="1">
        <v>30.689999999999998</v>
      </c>
      <c r="N914" s="100">
        <v>334</v>
      </c>
      <c r="O914" s="39" t="s">
        <v>62</v>
      </c>
      <c r="Q914" s="39"/>
      <c r="R914" s="80"/>
    </row>
    <row r="915" spans="3:18" x14ac:dyDescent="0.15">
      <c r="C915" s="97" t="s">
        <v>940</v>
      </c>
      <c r="D915" s="1" t="s">
        <v>79</v>
      </c>
      <c r="E915" s="80" t="s">
        <v>61</v>
      </c>
      <c r="F915" s="39" t="s">
        <v>69</v>
      </c>
      <c r="G915" s="1">
        <v>12.26</v>
      </c>
      <c r="H915" s="1">
        <v>1.89</v>
      </c>
      <c r="I915" s="1">
        <v>14.15</v>
      </c>
      <c r="J915" s="80">
        <v>397</v>
      </c>
      <c r="K915" s="39" t="s">
        <v>62</v>
      </c>
      <c r="N915" s="100"/>
      <c r="O915" s="39"/>
      <c r="Q915" s="39"/>
      <c r="R915" s="80"/>
    </row>
    <row r="916" spans="3:18" x14ac:dyDescent="0.15">
      <c r="C916" s="97" t="s">
        <v>941</v>
      </c>
      <c r="D916" s="1" t="s">
        <v>68</v>
      </c>
      <c r="E916" s="80" t="s">
        <v>61</v>
      </c>
      <c r="F916" s="39" t="s">
        <v>62</v>
      </c>
      <c r="J916" s="80"/>
      <c r="K916" s="39"/>
      <c r="N916" s="100"/>
      <c r="O916" s="39"/>
      <c r="Q916" s="39"/>
      <c r="R916" s="80"/>
    </row>
    <row r="917" spans="3:18" x14ac:dyDescent="0.15">
      <c r="C917" s="97" t="s">
        <v>942</v>
      </c>
      <c r="D917" s="1" t="s">
        <v>68</v>
      </c>
      <c r="E917" s="80" t="s">
        <v>61</v>
      </c>
      <c r="F917" s="39" t="s">
        <v>62</v>
      </c>
      <c r="J917" s="80"/>
      <c r="K917" s="39"/>
      <c r="N917" s="100"/>
      <c r="O917" s="39"/>
      <c r="Q917" s="39"/>
      <c r="R917" s="80"/>
    </row>
    <row r="918" spans="3:18" x14ac:dyDescent="0.15">
      <c r="C918" s="97" t="s">
        <v>943</v>
      </c>
      <c r="D918" s="1" t="s">
        <v>68</v>
      </c>
      <c r="E918" s="80" t="s">
        <v>61</v>
      </c>
      <c r="F918" s="39" t="s">
        <v>62</v>
      </c>
      <c r="J918" s="80"/>
      <c r="K918" s="39"/>
      <c r="N918" s="100"/>
      <c r="O918" s="39"/>
      <c r="Q918" s="39"/>
      <c r="R918" s="80"/>
    </row>
    <row r="919" spans="3:18" x14ac:dyDescent="0.15">
      <c r="C919" s="97" t="s">
        <v>944</v>
      </c>
      <c r="D919" s="1" t="s">
        <v>85</v>
      </c>
      <c r="E919" s="80" t="s">
        <v>61</v>
      </c>
      <c r="F919" s="39" t="s">
        <v>62</v>
      </c>
      <c r="J919" s="80"/>
      <c r="K919" s="39"/>
      <c r="N919" s="100"/>
      <c r="O919" s="39"/>
      <c r="Q919" s="39"/>
      <c r="R919" s="80"/>
    </row>
    <row r="920" spans="3:18" x14ac:dyDescent="0.15">
      <c r="C920" s="97" t="s">
        <v>945</v>
      </c>
      <c r="D920" s="1" t="s">
        <v>66</v>
      </c>
      <c r="E920" s="80" t="s">
        <v>61</v>
      </c>
      <c r="F920" s="39" t="s">
        <v>62</v>
      </c>
      <c r="J920" s="80"/>
      <c r="K920" s="39"/>
      <c r="N920" s="100"/>
      <c r="O920" s="39"/>
      <c r="Q920" s="39"/>
      <c r="R920" s="80"/>
    </row>
    <row r="921" spans="3:18" x14ac:dyDescent="0.15">
      <c r="C921" s="97" t="s">
        <v>946</v>
      </c>
      <c r="D921" s="1" t="s">
        <v>68</v>
      </c>
      <c r="E921" s="80" t="s">
        <v>61</v>
      </c>
      <c r="F921" s="39" t="s">
        <v>62</v>
      </c>
      <c r="J921" s="80"/>
      <c r="K921" s="39"/>
      <c r="N921" s="100"/>
      <c r="O921" s="39"/>
      <c r="Q921" s="39"/>
      <c r="R921" s="80"/>
    </row>
    <row r="922" spans="3:18" x14ac:dyDescent="0.15">
      <c r="C922" s="97" t="s">
        <v>947</v>
      </c>
      <c r="D922" s="1" t="s">
        <v>68</v>
      </c>
      <c r="E922" s="80" t="s">
        <v>61</v>
      </c>
      <c r="F922" s="39" t="s">
        <v>62</v>
      </c>
      <c r="J922" s="80"/>
      <c r="K922" s="39"/>
      <c r="N922" s="100"/>
      <c r="O922" s="39"/>
      <c r="Q922" s="39"/>
      <c r="R922" s="80"/>
    </row>
    <row r="923" spans="3:18" x14ac:dyDescent="0.15">
      <c r="C923" s="97" t="s">
        <v>948</v>
      </c>
      <c r="D923" s="1" t="s">
        <v>64</v>
      </c>
      <c r="E923" s="80" t="s">
        <v>61</v>
      </c>
      <c r="F923" s="39" t="s">
        <v>62</v>
      </c>
      <c r="J923" s="80"/>
      <c r="K923" s="39"/>
      <c r="N923" s="100"/>
      <c r="O923" s="39"/>
      <c r="Q923" s="39"/>
      <c r="R923" s="80"/>
    </row>
    <row r="924" spans="3:18" x14ac:dyDescent="0.15">
      <c r="C924" s="97" t="s">
        <v>949</v>
      </c>
      <c r="D924" s="1" t="s">
        <v>85</v>
      </c>
      <c r="E924" s="80" t="s">
        <v>61</v>
      </c>
      <c r="F924" s="39" t="s">
        <v>62</v>
      </c>
      <c r="J924" s="80"/>
      <c r="K924" s="39"/>
      <c r="N924" s="100"/>
      <c r="O924" s="39"/>
      <c r="Q924" s="39"/>
      <c r="R924" s="80"/>
    </row>
    <row r="925" spans="3:18" x14ac:dyDescent="0.15">
      <c r="C925" s="97" t="s">
        <v>950</v>
      </c>
      <c r="D925" s="1" t="s">
        <v>68</v>
      </c>
      <c r="E925" s="80" t="s">
        <v>61</v>
      </c>
      <c r="F925" s="39" t="s">
        <v>62</v>
      </c>
      <c r="J925" s="80"/>
      <c r="K925" s="39"/>
      <c r="N925" s="100"/>
      <c r="O925" s="39"/>
      <c r="Q925" s="39"/>
      <c r="R925" s="80"/>
    </row>
    <row r="926" spans="3:18" x14ac:dyDescent="0.15">
      <c r="C926" s="97" t="s">
        <v>951</v>
      </c>
      <c r="D926" s="1" t="s">
        <v>68</v>
      </c>
      <c r="E926" s="80" t="s">
        <v>61</v>
      </c>
      <c r="F926" s="39" t="s">
        <v>69</v>
      </c>
      <c r="G926" s="1">
        <v>12.3</v>
      </c>
      <c r="H926" s="1">
        <v>0.47</v>
      </c>
      <c r="I926" s="1">
        <v>12.770000000000001</v>
      </c>
      <c r="J926" s="80">
        <v>825</v>
      </c>
      <c r="K926" s="39" t="s">
        <v>62</v>
      </c>
      <c r="N926" s="100"/>
      <c r="O926" s="39"/>
      <c r="Q926" s="39"/>
      <c r="R926" s="80"/>
    </row>
    <row r="927" spans="3:18" x14ac:dyDescent="0.15">
      <c r="C927" s="97" t="s">
        <v>952</v>
      </c>
      <c r="D927" s="1" t="s">
        <v>72</v>
      </c>
      <c r="E927" s="80" t="s">
        <v>61</v>
      </c>
      <c r="F927" s="39" t="s">
        <v>62</v>
      </c>
      <c r="J927" s="80"/>
      <c r="K927" s="39"/>
      <c r="N927" s="100"/>
      <c r="O927" s="39"/>
      <c r="Q927" s="39"/>
      <c r="R927" s="80"/>
    </row>
    <row r="928" spans="3:18" x14ac:dyDescent="0.15">
      <c r="C928" s="97" t="s">
        <v>953</v>
      </c>
      <c r="D928" s="1" t="s">
        <v>79</v>
      </c>
      <c r="E928" s="80" t="s">
        <v>61</v>
      </c>
      <c r="F928" s="39" t="s">
        <v>62</v>
      </c>
      <c r="J928" s="80"/>
      <c r="K928" s="39"/>
      <c r="N928" s="100"/>
      <c r="O928" s="39"/>
      <c r="Q928" s="39"/>
      <c r="R928" s="80"/>
    </row>
    <row r="929" spans="3:18" x14ac:dyDescent="0.15">
      <c r="C929" s="97" t="s">
        <v>954</v>
      </c>
      <c r="D929" s="1" t="s">
        <v>68</v>
      </c>
      <c r="E929" s="80" t="s">
        <v>61</v>
      </c>
      <c r="F929" s="39" t="s">
        <v>62</v>
      </c>
      <c r="J929" s="80"/>
      <c r="K929" s="39"/>
      <c r="N929" s="100"/>
      <c r="O929" s="39"/>
      <c r="Q929" s="39"/>
      <c r="R929" s="80"/>
    </row>
    <row r="930" spans="3:18" x14ac:dyDescent="0.15">
      <c r="C930" s="97" t="s">
        <v>1233</v>
      </c>
      <c r="D930" s="1" t="s">
        <v>66</v>
      </c>
      <c r="E930" s="80" t="s">
        <v>61</v>
      </c>
      <c r="F930" s="39" t="s">
        <v>69</v>
      </c>
      <c r="G930" s="98">
        <v>13.98</v>
      </c>
      <c r="H930" s="98">
        <v>0.94</v>
      </c>
      <c r="I930" s="98">
        <v>14.92</v>
      </c>
      <c r="J930" s="99">
        <v>238</v>
      </c>
      <c r="K930" s="39" t="s">
        <v>69</v>
      </c>
      <c r="L930" s="1">
        <v>17.399999999999999</v>
      </c>
      <c r="M930" s="1">
        <v>32.32</v>
      </c>
      <c r="N930" s="100">
        <v>165</v>
      </c>
      <c r="O930" s="39" t="s">
        <v>69</v>
      </c>
      <c r="P930" s="1">
        <v>22.58</v>
      </c>
      <c r="Q930" s="39">
        <f>+P930+M930</f>
        <v>54.9</v>
      </c>
      <c r="R930" s="99">
        <v>194</v>
      </c>
    </row>
    <row r="931" spans="3:18" x14ac:dyDescent="0.15">
      <c r="C931" s="97" t="s">
        <v>956</v>
      </c>
      <c r="D931" s="1" t="s">
        <v>79</v>
      </c>
      <c r="E931" s="80" t="s">
        <v>61</v>
      </c>
      <c r="F931" s="39" t="s">
        <v>62</v>
      </c>
      <c r="J931" s="80"/>
      <c r="K931" s="39"/>
      <c r="N931" s="100"/>
      <c r="O931" s="39"/>
      <c r="Q931" s="39"/>
      <c r="R931" s="80"/>
    </row>
    <row r="932" spans="3:18" x14ac:dyDescent="0.15">
      <c r="C932" s="97" t="s">
        <v>957</v>
      </c>
      <c r="D932" s="1" t="s">
        <v>66</v>
      </c>
      <c r="E932" s="80" t="s">
        <v>61</v>
      </c>
      <c r="F932" s="39" t="s">
        <v>62</v>
      </c>
      <c r="J932" s="80"/>
      <c r="K932" s="39"/>
      <c r="N932" s="100"/>
      <c r="O932" s="39"/>
      <c r="Q932" s="39"/>
      <c r="R932" s="80"/>
    </row>
    <row r="933" spans="3:18" x14ac:dyDescent="0.15">
      <c r="C933" s="97" t="s">
        <v>958</v>
      </c>
      <c r="D933" s="1" t="s">
        <v>68</v>
      </c>
      <c r="E933" s="80" t="s">
        <v>61</v>
      </c>
      <c r="F933" s="39" t="s">
        <v>62</v>
      </c>
      <c r="J933" s="80"/>
      <c r="K933" s="39"/>
      <c r="N933" s="100"/>
      <c r="O933" s="39"/>
      <c r="Q933" s="39"/>
      <c r="R933" s="80"/>
    </row>
    <row r="934" spans="3:18" x14ac:dyDescent="0.15">
      <c r="C934" s="97" t="s">
        <v>959</v>
      </c>
      <c r="D934" s="1" t="s">
        <v>66</v>
      </c>
      <c r="E934" s="80" t="s">
        <v>61</v>
      </c>
      <c r="F934" s="39" t="s">
        <v>62</v>
      </c>
      <c r="J934" s="80"/>
      <c r="K934" s="39"/>
      <c r="N934" s="100"/>
      <c r="O934" s="39"/>
      <c r="Q934" s="39"/>
      <c r="R934" s="80"/>
    </row>
    <row r="935" spans="3:18" x14ac:dyDescent="0.15">
      <c r="C935" s="97" t="s">
        <v>960</v>
      </c>
      <c r="D935" s="1" t="s">
        <v>60</v>
      </c>
      <c r="E935" s="80" t="s">
        <v>61</v>
      </c>
      <c r="F935" s="39" t="s">
        <v>62</v>
      </c>
      <c r="J935" s="80"/>
      <c r="K935" s="39"/>
      <c r="N935" s="100"/>
      <c r="O935" s="39"/>
      <c r="Q935" s="39"/>
      <c r="R935" s="80"/>
    </row>
    <row r="936" spans="3:18" x14ac:dyDescent="0.15">
      <c r="C936" s="97" t="s">
        <v>961</v>
      </c>
      <c r="D936" s="1" t="s">
        <v>68</v>
      </c>
      <c r="E936" s="80" t="s">
        <v>61</v>
      </c>
      <c r="F936" s="39" t="s">
        <v>62</v>
      </c>
      <c r="J936" s="80"/>
      <c r="K936" s="39"/>
      <c r="N936" s="100"/>
      <c r="O936" s="39"/>
      <c r="Q936" s="39"/>
      <c r="R936" s="80"/>
    </row>
    <row r="937" spans="3:18" x14ac:dyDescent="0.15">
      <c r="C937" s="97" t="s">
        <v>1240</v>
      </c>
      <c r="D937" s="1" t="s">
        <v>64</v>
      </c>
      <c r="E937" s="80" t="s">
        <v>61</v>
      </c>
      <c r="F937" s="39" t="s">
        <v>69</v>
      </c>
      <c r="G937" s="98">
        <v>14.68</v>
      </c>
      <c r="H937" s="98">
        <v>1.89</v>
      </c>
      <c r="I937" s="98">
        <v>16.57</v>
      </c>
      <c r="J937" s="99">
        <v>50</v>
      </c>
      <c r="K937" s="39" t="s">
        <v>69</v>
      </c>
      <c r="L937" s="1">
        <v>16.91</v>
      </c>
      <c r="M937" s="1">
        <v>33.480000000000004</v>
      </c>
      <c r="N937" s="100">
        <v>90</v>
      </c>
      <c r="O937" s="39" t="s">
        <v>69</v>
      </c>
      <c r="P937" s="1">
        <v>24.8</v>
      </c>
      <c r="Q937" s="39">
        <f>+P937+M937</f>
        <v>58.28</v>
      </c>
      <c r="R937" s="99">
        <v>72</v>
      </c>
    </row>
    <row r="938" spans="3:18" x14ac:dyDescent="0.15">
      <c r="C938" s="97" t="s">
        <v>963</v>
      </c>
      <c r="D938" s="1" t="s">
        <v>82</v>
      </c>
      <c r="E938" s="80" t="s">
        <v>61</v>
      </c>
      <c r="F938" s="39" t="s">
        <v>69</v>
      </c>
      <c r="G938" s="1">
        <v>11.88</v>
      </c>
      <c r="H938" s="1">
        <v>2.0499999999999998</v>
      </c>
      <c r="I938" s="1">
        <v>13.93</v>
      </c>
      <c r="J938" s="80">
        <v>455</v>
      </c>
      <c r="K938" s="39" t="s">
        <v>62</v>
      </c>
      <c r="N938" s="100"/>
      <c r="O938" s="39"/>
      <c r="Q938" s="39"/>
      <c r="R938" s="80"/>
    </row>
    <row r="939" spans="3:18" x14ac:dyDescent="0.15">
      <c r="C939" s="97" t="s">
        <v>1249</v>
      </c>
      <c r="D939" s="1" t="s">
        <v>72</v>
      </c>
      <c r="E939" s="80" t="s">
        <v>61</v>
      </c>
      <c r="F939" s="39" t="s">
        <v>69</v>
      </c>
      <c r="G939" s="98">
        <v>14.65</v>
      </c>
      <c r="H939" s="98">
        <v>0.94</v>
      </c>
      <c r="I939" s="98">
        <v>15.59</v>
      </c>
      <c r="J939" s="99">
        <v>145</v>
      </c>
      <c r="K939" s="39" t="s">
        <v>69</v>
      </c>
      <c r="L939" s="1">
        <v>17.32</v>
      </c>
      <c r="M939" s="1">
        <v>32.909999999999997</v>
      </c>
      <c r="N939" s="100">
        <v>125</v>
      </c>
      <c r="O939" s="39" t="s">
        <v>69</v>
      </c>
      <c r="P939" s="1">
        <v>21.37</v>
      </c>
      <c r="Q939" s="39">
        <f>+P939+M939</f>
        <v>54.28</v>
      </c>
      <c r="R939" s="99">
        <v>225</v>
      </c>
    </row>
    <row r="940" spans="3:18" x14ac:dyDescent="0.15">
      <c r="C940" s="97" t="s">
        <v>965</v>
      </c>
      <c r="D940" s="1" t="s">
        <v>66</v>
      </c>
      <c r="E940" s="80" t="s">
        <v>88</v>
      </c>
      <c r="F940" s="39" t="s">
        <v>69</v>
      </c>
      <c r="G940" s="1">
        <v>11.32</v>
      </c>
      <c r="H940" s="1">
        <v>2.84</v>
      </c>
      <c r="I940" s="1">
        <v>14.16</v>
      </c>
      <c r="J940" s="80">
        <v>394</v>
      </c>
      <c r="K940" s="39" t="s">
        <v>62</v>
      </c>
      <c r="N940" s="100"/>
      <c r="O940" s="39"/>
      <c r="Q940" s="39"/>
      <c r="R940" s="80"/>
    </row>
    <row r="941" spans="3:18" x14ac:dyDescent="0.15">
      <c r="C941" s="97" t="s">
        <v>966</v>
      </c>
      <c r="D941" s="1" t="s">
        <v>68</v>
      </c>
      <c r="E941" s="80" t="s">
        <v>61</v>
      </c>
      <c r="F941" s="39" t="s">
        <v>62</v>
      </c>
      <c r="J941" s="80"/>
      <c r="K941" s="39"/>
      <c r="N941" s="100"/>
      <c r="O941" s="39"/>
      <c r="Q941" s="39"/>
      <c r="R941" s="80"/>
    </row>
    <row r="942" spans="3:18" x14ac:dyDescent="0.15">
      <c r="C942" s="97" t="s">
        <v>967</v>
      </c>
      <c r="D942" s="1" t="s">
        <v>64</v>
      </c>
      <c r="E942" s="80" t="s">
        <v>61</v>
      </c>
      <c r="F942" s="39" t="s">
        <v>62</v>
      </c>
      <c r="J942" s="80"/>
      <c r="K942" s="39"/>
      <c r="N942" s="100"/>
      <c r="O942" s="39"/>
      <c r="Q942" s="39"/>
      <c r="R942" s="80"/>
    </row>
    <row r="943" spans="3:18" x14ac:dyDescent="0.15">
      <c r="C943" s="97" t="s">
        <v>969</v>
      </c>
      <c r="D943" s="1" t="s">
        <v>64</v>
      </c>
      <c r="E943" s="80" t="s">
        <v>61</v>
      </c>
      <c r="F943" s="39" t="s">
        <v>69</v>
      </c>
      <c r="G943" s="98">
        <v>10.86</v>
      </c>
      <c r="H943" s="98">
        <v>1.57</v>
      </c>
      <c r="I943" s="98">
        <v>12.43</v>
      </c>
      <c r="J943" s="99">
        <v>941</v>
      </c>
      <c r="K943" s="39" t="s">
        <v>69</v>
      </c>
      <c r="L943" s="1">
        <v>16.27</v>
      </c>
      <c r="M943" s="1">
        <v>28.7</v>
      </c>
      <c r="N943" s="100">
        <v>621</v>
      </c>
      <c r="O943" s="39" t="s">
        <v>69</v>
      </c>
      <c r="Q943" s="39"/>
      <c r="R943" s="80"/>
    </row>
    <row r="944" spans="3:18" x14ac:dyDescent="0.15">
      <c r="C944" s="97" t="s">
        <v>970</v>
      </c>
      <c r="D944" s="1" t="s">
        <v>64</v>
      </c>
      <c r="E944" s="80" t="s">
        <v>61</v>
      </c>
      <c r="F944" s="39" t="s">
        <v>69</v>
      </c>
      <c r="G944" s="1">
        <v>10.09</v>
      </c>
      <c r="H944" s="1">
        <v>1.42</v>
      </c>
      <c r="I944" s="1">
        <v>11.51</v>
      </c>
      <c r="J944" s="80">
        <v>1199</v>
      </c>
      <c r="K944" s="39" t="s">
        <v>62</v>
      </c>
      <c r="N944" s="100"/>
      <c r="O944" s="39"/>
      <c r="Q944" s="39"/>
      <c r="R944" s="80"/>
    </row>
    <row r="945" spans="3:18" x14ac:dyDescent="0.15">
      <c r="C945" s="97" t="s">
        <v>1250</v>
      </c>
      <c r="D945" s="1" t="s">
        <v>68</v>
      </c>
      <c r="E945" s="80" t="s">
        <v>61</v>
      </c>
      <c r="F945" s="39" t="s">
        <v>69</v>
      </c>
      <c r="G945" s="98">
        <v>11.4</v>
      </c>
      <c r="H945" s="98">
        <v>0.47</v>
      </c>
      <c r="I945" s="98">
        <v>11.870000000000001</v>
      </c>
      <c r="J945" s="99">
        <v>1097</v>
      </c>
      <c r="K945" s="39" t="s">
        <v>69</v>
      </c>
      <c r="L945" s="1">
        <v>15.4</v>
      </c>
      <c r="M945" s="1">
        <v>27.270000000000003</v>
      </c>
      <c r="N945" s="100">
        <v>762</v>
      </c>
      <c r="O945" s="39" t="s">
        <v>69</v>
      </c>
      <c r="P945" s="1">
        <v>21.42</v>
      </c>
      <c r="Q945" s="39">
        <f>+P945+M945</f>
        <v>48.690000000000005</v>
      </c>
      <c r="R945" s="99">
        <v>410</v>
      </c>
    </row>
    <row r="946" spans="3:18" x14ac:dyDescent="0.15">
      <c r="C946" s="97" t="s">
        <v>972</v>
      </c>
      <c r="D946" s="1" t="s">
        <v>72</v>
      </c>
      <c r="E946" s="80" t="s">
        <v>88</v>
      </c>
      <c r="F946" s="39" t="s">
        <v>62</v>
      </c>
      <c r="J946" s="80"/>
      <c r="K946" s="39"/>
      <c r="N946" s="100"/>
      <c r="O946" s="39"/>
      <c r="Q946" s="39"/>
      <c r="R946" s="80"/>
    </row>
    <row r="947" spans="3:18" x14ac:dyDescent="0.15">
      <c r="C947" s="97" t="s">
        <v>973</v>
      </c>
      <c r="D947" s="1" t="s">
        <v>66</v>
      </c>
      <c r="E947" s="80" t="s">
        <v>61</v>
      </c>
      <c r="F947" s="39" t="s">
        <v>62</v>
      </c>
      <c r="J947" s="80"/>
      <c r="K947" s="39"/>
      <c r="N947" s="100"/>
      <c r="O947" s="39"/>
      <c r="Q947" s="39"/>
      <c r="R947" s="80"/>
    </row>
    <row r="948" spans="3:18" x14ac:dyDescent="0.15">
      <c r="C948" s="97" t="s">
        <v>974</v>
      </c>
      <c r="D948" s="1" t="s">
        <v>64</v>
      </c>
      <c r="E948" s="80" t="s">
        <v>61</v>
      </c>
      <c r="F948" s="39" t="s">
        <v>62</v>
      </c>
      <c r="J948" s="80"/>
      <c r="K948" s="39"/>
      <c r="N948" s="100"/>
      <c r="O948" s="39"/>
      <c r="Q948" s="39"/>
      <c r="R948" s="80"/>
    </row>
    <row r="949" spans="3:18" x14ac:dyDescent="0.15">
      <c r="C949" s="97" t="s">
        <v>983</v>
      </c>
      <c r="D949" s="1" t="s">
        <v>72</v>
      </c>
      <c r="E949" s="80" t="s">
        <v>61</v>
      </c>
      <c r="F949" s="39" t="s">
        <v>69</v>
      </c>
      <c r="G949" s="1">
        <v>10.45</v>
      </c>
      <c r="H949" s="1">
        <v>0.63</v>
      </c>
      <c r="I949" s="1">
        <v>11.08</v>
      </c>
      <c r="J949" s="80">
        <v>1290</v>
      </c>
      <c r="K949" s="39" t="s">
        <v>62</v>
      </c>
      <c r="N949" s="100"/>
      <c r="O949" s="39"/>
      <c r="Q949" s="39"/>
      <c r="R949" s="80"/>
    </row>
    <row r="950" spans="3:18" x14ac:dyDescent="0.15">
      <c r="C950" s="97" t="s">
        <v>975</v>
      </c>
      <c r="D950" s="1" t="s">
        <v>68</v>
      </c>
      <c r="E950" s="80" t="s">
        <v>61</v>
      </c>
      <c r="F950" s="39" t="s">
        <v>62</v>
      </c>
      <c r="J950" s="80"/>
      <c r="K950" s="39"/>
      <c r="N950" s="100"/>
      <c r="O950" s="39"/>
      <c r="Q950" s="39"/>
      <c r="R950" s="80"/>
    </row>
    <row r="951" spans="3:18" x14ac:dyDescent="0.15">
      <c r="C951" s="97" t="s">
        <v>976</v>
      </c>
      <c r="D951" s="1" t="s">
        <v>64</v>
      </c>
      <c r="E951" s="80" t="s">
        <v>61</v>
      </c>
      <c r="F951" s="39" t="s">
        <v>62</v>
      </c>
      <c r="J951" s="80"/>
      <c r="K951" s="39"/>
      <c r="N951" s="100"/>
      <c r="O951" s="39"/>
      <c r="Q951" s="39"/>
      <c r="R951" s="80"/>
    </row>
    <row r="952" spans="3:18" x14ac:dyDescent="0.15">
      <c r="C952" s="97" t="s">
        <v>977</v>
      </c>
      <c r="D952" s="1" t="s">
        <v>64</v>
      </c>
      <c r="E952" s="80" t="s">
        <v>61</v>
      </c>
      <c r="F952" s="39" t="s">
        <v>62</v>
      </c>
      <c r="J952" s="80"/>
      <c r="K952" s="39"/>
      <c r="N952" s="100"/>
      <c r="O952" s="39"/>
      <c r="Q952" s="39"/>
      <c r="R952" s="80"/>
    </row>
    <row r="953" spans="3:18" x14ac:dyDescent="0.15">
      <c r="C953" s="97" t="s">
        <v>978</v>
      </c>
      <c r="D953" s="1" t="s">
        <v>68</v>
      </c>
      <c r="E953" s="80" t="s">
        <v>61</v>
      </c>
      <c r="F953" s="39" t="s">
        <v>69</v>
      </c>
      <c r="G953" s="98">
        <v>10.23</v>
      </c>
      <c r="H953" s="98">
        <v>1.42</v>
      </c>
      <c r="I953" s="98">
        <v>11.65</v>
      </c>
      <c r="J953" s="99">
        <v>1154</v>
      </c>
      <c r="K953" s="39" t="s">
        <v>69</v>
      </c>
      <c r="L953" s="1">
        <v>15.91</v>
      </c>
      <c r="M953" s="1">
        <v>27.560000000000002</v>
      </c>
      <c r="N953" s="100">
        <v>735</v>
      </c>
      <c r="O953" s="39" t="str">
        <f>+VLOOKUP(C953,'[1]Notas 3º - TL'!$A$1:$B$678,2,"FALSO")</f>
        <v>SI</v>
      </c>
      <c r="Q953" s="39"/>
      <c r="R953" s="80"/>
    </row>
    <row r="954" spans="3:18" x14ac:dyDescent="0.15">
      <c r="C954" s="97" t="s">
        <v>979</v>
      </c>
      <c r="D954" s="1" t="s">
        <v>64</v>
      </c>
      <c r="E954" s="80" t="s">
        <v>61</v>
      </c>
      <c r="F954" s="39" t="s">
        <v>62</v>
      </c>
      <c r="J954" s="80"/>
      <c r="K954" s="39"/>
      <c r="N954" s="100"/>
      <c r="O954" s="39"/>
      <c r="Q954" s="39"/>
      <c r="R954" s="80"/>
    </row>
    <row r="955" spans="3:18" x14ac:dyDescent="0.15">
      <c r="C955" s="97" t="s">
        <v>980</v>
      </c>
      <c r="D955" s="1" t="s">
        <v>64</v>
      </c>
      <c r="E955" s="80" t="s">
        <v>61</v>
      </c>
      <c r="F955" s="39" t="s">
        <v>69</v>
      </c>
      <c r="G955" s="1">
        <v>13.34</v>
      </c>
      <c r="H955" s="1">
        <v>1.1000000000000001</v>
      </c>
      <c r="I955" s="1">
        <v>14.44</v>
      </c>
      <c r="J955" s="80">
        <v>325</v>
      </c>
      <c r="K955" s="39" t="s">
        <v>62</v>
      </c>
      <c r="N955" s="100"/>
      <c r="O955" s="39"/>
      <c r="Q955" s="39"/>
      <c r="R955" s="80"/>
    </row>
    <row r="956" spans="3:18" x14ac:dyDescent="0.15">
      <c r="C956" s="97" t="s">
        <v>981</v>
      </c>
      <c r="D956" s="1" t="s">
        <v>68</v>
      </c>
      <c r="E956" s="80" t="s">
        <v>61</v>
      </c>
      <c r="F956" s="39" t="s">
        <v>62</v>
      </c>
      <c r="J956" s="80"/>
      <c r="K956" s="39"/>
      <c r="N956" s="100"/>
      <c r="O956" s="39"/>
      <c r="Q956" s="39"/>
      <c r="R956" s="80"/>
    </row>
    <row r="957" spans="3:18" x14ac:dyDescent="0.15">
      <c r="C957" s="97" t="s">
        <v>982</v>
      </c>
      <c r="D957" s="1" t="s">
        <v>64</v>
      </c>
      <c r="E957" s="80" t="s">
        <v>61</v>
      </c>
      <c r="F957" s="39" t="s">
        <v>69</v>
      </c>
      <c r="G957" s="1">
        <v>10.74</v>
      </c>
      <c r="H957" s="1">
        <v>1.73</v>
      </c>
      <c r="I957" s="1">
        <v>12.47</v>
      </c>
      <c r="J957" s="80">
        <v>934</v>
      </c>
      <c r="K957" s="39" t="s">
        <v>62</v>
      </c>
      <c r="N957" s="100"/>
      <c r="O957" s="39"/>
      <c r="Q957" s="39"/>
      <c r="R957" s="80"/>
    </row>
    <row r="958" spans="3:18" x14ac:dyDescent="0.15">
      <c r="C958" s="97" t="s">
        <v>984</v>
      </c>
      <c r="D958" s="1" t="s">
        <v>64</v>
      </c>
      <c r="E958" s="80" t="s">
        <v>61</v>
      </c>
      <c r="F958" s="39" t="s">
        <v>62</v>
      </c>
      <c r="J958" s="80"/>
      <c r="K958" s="39"/>
      <c r="N958" s="100"/>
      <c r="O958" s="39"/>
      <c r="Q958" s="39"/>
      <c r="R958" s="80"/>
    </row>
    <row r="959" spans="3:18" x14ac:dyDescent="0.15">
      <c r="C959" s="97" t="s">
        <v>985</v>
      </c>
      <c r="D959" s="1" t="s">
        <v>72</v>
      </c>
      <c r="E959" s="80" t="s">
        <v>61</v>
      </c>
      <c r="F959" s="39" t="s">
        <v>69</v>
      </c>
      <c r="G959" s="98">
        <v>12.1</v>
      </c>
      <c r="H959" s="98">
        <v>0.47</v>
      </c>
      <c r="I959" s="98">
        <v>12.57</v>
      </c>
      <c r="J959" s="99">
        <v>896</v>
      </c>
      <c r="K959" s="39" t="s">
        <v>69</v>
      </c>
      <c r="L959" s="1">
        <v>15.15</v>
      </c>
      <c r="M959" s="1">
        <v>27.72</v>
      </c>
      <c r="N959" s="100">
        <v>723</v>
      </c>
      <c r="O959" s="39" t="str">
        <f>+VLOOKUP(C959,'[1]Notas 3º - TL'!$A$1:$B$678,2,"FALSO")</f>
        <v>SI</v>
      </c>
      <c r="Q959" s="39"/>
      <c r="R959" s="80"/>
    </row>
    <row r="960" spans="3:18" x14ac:dyDescent="0.15">
      <c r="C960" s="97" t="s">
        <v>986</v>
      </c>
      <c r="D960" s="1" t="s">
        <v>68</v>
      </c>
      <c r="E960" s="80" t="s">
        <v>61</v>
      </c>
      <c r="F960" s="39" t="s">
        <v>62</v>
      </c>
      <c r="J960" s="80"/>
      <c r="K960" s="39"/>
      <c r="N960" s="100"/>
      <c r="O960" s="39"/>
      <c r="Q960" s="39"/>
      <c r="R960" s="80"/>
    </row>
    <row r="961" spans="3:18" x14ac:dyDescent="0.15">
      <c r="C961" s="97" t="s">
        <v>987</v>
      </c>
      <c r="D961" s="1" t="s">
        <v>66</v>
      </c>
      <c r="E961" s="80" t="s">
        <v>61</v>
      </c>
      <c r="F961" s="39" t="s">
        <v>62</v>
      </c>
      <c r="J961" s="80"/>
      <c r="K961" s="39"/>
      <c r="N961" s="100"/>
      <c r="O961" s="39"/>
      <c r="Q961" s="39"/>
      <c r="R961" s="80"/>
    </row>
    <row r="962" spans="3:18" x14ac:dyDescent="0.15">
      <c r="C962" s="97" t="s">
        <v>988</v>
      </c>
      <c r="D962" s="1" t="s">
        <v>66</v>
      </c>
      <c r="E962" s="80" t="s">
        <v>61</v>
      </c>
      <c r="F962" s="39" t="s">
        <v>62</v>
      </c>
      <c r="J962" s="80"/>
      <c r="K962" s="39"/>
      <c r="N962" s="100"/>
      <c r="O962" s="39"/>
      <c r="Q962" s="39"/>
      <c r="R962" s="80"/>
    </row>
    <row r="963" spans="3:18" x14ac:dyDescent="0.15">
      <c r="C963" s="97" t="s">
        <v>989</v>
      </c>
      <c r="D963" s="1" t="s">
        <v>60</v>
      </c>
      <c r="E963" s="80" t="s">
        <v>61</v>
      </c>
      <c r="F963" s="39" t="s">
        <v>62</v>
      </c>
      <c r="J963" s="80"/>
      <c r="K963" s="39"/>
      <c r="N963" s="100"/>
      <c r="O963" s="39"/>
      <c r="Q963" s="39"/>
      <c r="R963" s="80"/>
    </row>
    <row r="964" spans="3:18" x14ac:dyDescent="0.15">
      <c r="C964" s="97" t="s">
        <v>990</v>
      </c>
      <c r="D964" s="1" t="s">
        <v>82</v>
      </c>
      <c r="E964" s="80" t="s">
        <v>61</v>
      </c>
      <c r="F964" s="39" t="s">
        <v>62</v>
      </c>
      <c r="J964" s="80"/>
      <c r="K964" s="39"/>
      <c r="N964" s="100"/>
      <c r="O964" s="39"/>
      <c r="Q964" s="39"/>
      <c r="R964" s="80"/>
    </row>
    <row r="965" spans="3:18" x14ac:dyDescent="0.15">
      <c r="C965" s="97" t="s">
        <v>991</v>
      </c>
      <c r="D965" s="1" t="s">
        <v>85</v>
      </c>
      <c r="E965" s="80" t="s">
        <v>61</v>
      </c>
      <c r="F965" s="39" t="s">
        <v>62</v>
      </c>
      <c r="J965" s="80"/>
      <c r="K965" s="39"/>
      <c r="N965" s="100"/>
      <c r="O965" s="39"/>
      <c r="Q965" s="39"/>
      <c r="R965" s="80"/>
    </row>
    <row r="966" spans="3:18" x14ac:dyDescent="0.15">
      <c r="C966" s="97" t="s">
        <v>992</v>
      </c>
      <c r="D966" s="1" t="s">
        <v>64</v>
      </c>
      <c r="E966" s="80" t="s">
        <v>61</v>
      </c>
      <c r="F966" s="39" t="s">
        <v>69</v>
      </c>
      <c r="G966" s="98">
        <v>13.02</v>
      </c>
      <c r="H966" s="98">
        <v>0.78</v>
      </c>
      <c r="I966" s="98">
        <v>13.799999999999999</v>
      </c>
      <c r="J966" s="99">
        <v>491</v>
      </c>
      <c r="K966" s="39" t="s">
        <v>69</v>
      </c>
      <c r="L966" s="1">
        <v>16.739999999999998</v>
      </c>
      <c r="M966" s="1">
        <v>30.54</v>
      </c>
      <c r="N966" s="100">
        <v>357</v>
      </c>
      <c r="O966" s="39" t="str">
        <f>+VLOOKUP(C966,'[1]Notas 3º - TL'!$A$1:$B$678,2,"FALSO")</f>
        <v>SI</v>
      </c>
      <c r="Q966" s="39"/>
      <c r="R966" s="80"/>
    </row>
    <row r="967" spans="3:18" x14ac:dyDescent="0.15">
      <c r="C967" s="97" t="s">
        <v>993</v>
      </c>
      <c r="D967" s="1" t="s">
        <v>68</v>
      </c>
      <c r="E967" s="80" t="s">
        <v>61</v>
      </c>
      <c r="F967" s="39" t="s">
        <v>62</v>
      </c>
      <c r="J967" s="80"/>
      <c r="K967" s="39"/>
      <c r="N967" s="100"/>
      <c r="O967" s="39"/>
      <c r="Q967" s="39"/>
      <c r="R967" s="80"/>
    </row>
    <row r="968" spans="3:18" x14ac:dyDescent="0.15">
      <c r="C968" s="97" t="s">
        <v>994</v>
      </c>
      <c r="D968" s="1" t="s">
        <v>68</v>
      </c>
      <c r="E968" s="80" t="s">
        <v>61</v>
      </c>
      <c r="F968" s="39" t="s">
        <v>62</v>
      </c>
      <c r="J968" s="80"/>
      <c r="K968" s="39"/>
      <c r="N968" s="100"/>
      <c r="O968" s="39"/>
      <c r="Q968" s="39"/>
      <c r="R968" s="80"/>
    </row>
    <row r="969" spans="3:18" x14ac:dyDescent="0.15">
      <c r="C969" s="97" t="s">
        <v>995</v>
      </c>
      <c r="D969" s="1" t="s">
        <v>85</v>
      </c>
      <c r="E969" s="80" t="s">
        <v>61</v>
      </c>
      <c r="F969" s="39" t="s">
        <v>62</v>
      </c>
      <c r="J969" s="80"/>
      <c r="K969" s="39"/>
      <c r="N969" s="100"/>
      <c r="O969" s="39"/>
      <c r="Q969" s="39"/>
      <c r="R969" s="80"/>
    </row>
    <row r="970" spans="3:18" x14ac:dyDescent="0.15">
      <c r="C970" s="97" t="s">
        <v>996</v>
      </c>
      <c r="D970" s="1" t="s">
        <v>79</v>
      </c>
      <c r="E970" s="80" t="s">
        <v>61</v>
      </c>
      <c r="F970" s="39" t="s">
        <v>69</v>
      </c>
      <c r="G970" s="1">
        <v>10.55</v>
      </c>
      <c r="H970" s="1">
        <v>0.78</v>
      </c>
      <c r="I970" s="1">
        <v>11.33</v>
      </c>
      <c r="J970" s="80">
        <v>1239</v>
      </c>
      <c r="K970" s="39" t="s">
        <v>62</v>
      </c>
      <c r="N970" s="100"/>
      <c r="O970" s="39"/>
      <c r="Q970" s="39"/>
      <c r="R970" s="80"/>
    </row>
    <row r="971" spans="3:18" x14ac:dyDescent="0.15">
      <c r="C971" s="97" t="s">
        <v>997</v>
      </c>
      <c r="D971" s="1" t="s">
        <v>68</v>
      </c>
      <c r="E971" s="80" t="s">
        <v>61</v>
      </c>
      <c r="F971" s="39" t="s">
        <v>62</v>
      </c>
      <c r="J971" s="80"/>
      <c r="K971" s="39"/>
      <c r="N971" s="100"/>
      <c r="O971" s="39"/>
      <c r="Q971" s="39"/>
      <c r="R971" s="80"/>
    </row>
    <row r="972" spans="3:18" x14ac:dyDescent="0.15">
      <c r="C972" s="97" t="s">
        <v>998</v>
      </c>
      <c r="D972" s="1" t="s">
        <v>68</v>
      </c>
      <c r="E972" s="80" t="s">
        <v>61</v>
      </c>
      <c r="F972" s="39" t="s">
        <v>69</v>
      </c>
      <c r="G972" s="1">
        <v>10.41</v>
      </c>
      <c r="H972" s="1">
        <v>0.94</v>
      </c>
      <c r="I972" s="1">
        <v>11.35</v>
      </c>
      <c r="J972" s="80">
        <v>1232</v>
      </c>
      <c r="K972" s="39" t="s">
        <v>62</v>
      </c>
      <c r="N972" s="100"/>
      <c r="O972" s="39"/>
      <c r="Q972" s="39"/>
      <c r="R972" s="80"/>
    </row>
    <row r="973" spans="3:18" x14ac:dyDescent="0.15">
      <c r="C973" s="97" t="s">
        <v>999</v>
      </c>
      <c r="D973" s="1" t="s">
        <v>79</v>
      </c>
      <c r="E973" s="80" t="s">
        <v>61</v>
      </c>
      <c r="F973" s="39" t="s">
        <v>69</v>
      </c>
      <c r="G973" s="98">
        <v>10.25</v>
      </c>
      <c r="H973" s="98">
        <v>1.1000000000000001</v>
      </c>
      <c r="I973" s="98">
        <v>11.35</v>
      </c>
      <c r="J973" s="99">
        <v>1234</v>
      </c>
      <c r="K973" s="39" t="s">
        <v>69</v>
      </c>
      <c r="L973" s="1">
        <v>18.920000000000002</v>
      </c>
      <c r="M973" s="1">
        <v>30.270000000000003</v>
      </c>
      <c r="N973" s="100">
        <v>389</v>
      </c>
      <c r="O973" s="39" t="s">
        <v>62</v>
      </c>
      <c r="Q973" s="39"/>
      <c r="R973" s="80"/>
    </row>
    <row r="974" spans="3:18" x14ac:dyDescent="0.15">
      <c r="C974" s="97" t="s">
        <v>1000</v>
      </c>
      <c r="D974" s="1" t="s">
        <v>85</v>
      </c>
      <c r="E974" s="80" t="s">
        <v>61</v>
      </c>
      <c r="F974" s="39" t="s">
        <v>62</v>
      </c>
      <c r="J974" s="80"/>
      <c r="K974" s="39"/>
      <c r="N974" s="100"/>
      <c r="O974" s="39"/>
      <c r="Q974" s="39"/>
      <c r="R974" s="80"/>
    </row>
    <row r="975" spans="3:18" x14ac:dyDescent="0.15">
      <c r="C975" s="97" t="s">
        <v>1001</v>
      </c>
      <c r="D975" s="1" t="s">
        <v>85</v>
      </c>
      <c r="E975" s="80" t="s">
        <v>61</v>
      </c>
      <c r="F975" s="39" t="s">
        <v>62</v>
      </c>
      <c r="J975" s="80"/>
      <c r="K975" s="39"/>
      <c r="N975" s="100"/>
      <c r="O975" s="39"/>
      <c r="Q975" s="39"/>
      <c r="R975" s="80"/>
    </row>
    <row r="976" spans="3:18" x14ac:dyDescent="0.15">
      <c r="C976" s="97" t="s">
        <v>1002</v>
      </c>
      <c r="D976" s="1" t="s">
        <v>72</v>
      </c>
      <c r="E976" s="80" t="s">
        <v>61</v>
      </c>
      <c r="F976" s="39" t="s">
        <v>62</v>
      </c>
      <c r="J976" s="80"/>
      <c r="K976" s="39"/>
      <c r="N976" s="100"/>
      <c r="O976" s="39"/>
      <c r="Q976" s="39"/>
      <c r="R976" s="80"/>
    </row>
    <row r="977" spans="3:18" x14ac:dyDescent="0.15">
      <c r="C977" s="97" t="s">
        <v>1003</v>
      </c>
      <c r="D977" s="1" t="s">
        <v>66</v>
      </c>
      <c r="E977" s="80" t="s">
        <v>61</v>
      </c>
      <c r="F977" s="39" t="s">
        <v>69</v>
      </c>
      <c r="G977" s="1">
        <v>10.199999999999999</v>
      </c>
      <c r="H977" s="1">
        <v>1.42</v>
      </c>
      <c r="I977" s="1">
        <v>11.62</v>
      </c>
      <c r="J977" s="80">
        <v>1170</v>
      </c>
      <c r="K977" s="39" t="s">
        <v>62</v>
      </c>
      <c r="N977" s="100"/>
      <c r="O977" s="39"/>
      <c r="Q977" s="39"/>
      <c r="R977" s="80"/>
    </row>
    <row r="978" spans="3:18" x14ac:dyDescent="0.15">
      <c r="C978" s="97" t="s">
        <v>1004</v>
      </c>
      <c r="D978" s="1" t="s">
        <v>79</v>
      </c>
      <c r="E978" s="80" t="s">
        <v>88</v>
      </c>
      <c r="F978" s="39" t="s">
        <v>69</v>
      </c>
      <c r="G978" s="98">
        <v>12.66</v>
      </c>
      <c r="H978" s="98">
        <v>1.2</v>
      </c>
      <c r="I978" s="98">
        <v>13.86</v>
      </c>
      <c r="J978" s="99">
        <v>478</v>
      </c>
      <c r="K978" s="39" t="s">
        <v>69</v>
      </c>
      <c r="L978" s="1">
        <v>16.45</v>
      </c>
      <c r="M978" s="1">
        <v>30.31</v>
      </c>
      <c r="N978" s="100">
        <v>382</v>
      </c>
      <c r="O978" s="39" t="s">
        <v>62</v>
      </c>
      <c r="Q978" s="39"/>
      <c r="R978" s="80"/>
    </row>
    <row r="979" spans="3:18" x14ac:dyDescent="0.15">
      <c r="C979" s="97" t="s">
        <v>1005</v>
      </c>
      <c r="D979" s="1" t="s">
        <v>68</v>
      </c>
      <c r="E979" s="80" t="s">
        <v>61</v>
      </c>
      <c r="F979" s="39" t="s">
        <v>62</v>
      </c>
      <c r="J979" s="80"/>
      <c r="K979" s="39"/>
      <c r="N979" s="100"/>
      <c r="O979" s="39"/>
      <c r="Q979" s="39"/>
      <c r="R979" s="80"/>
    </row>
    <row r="980" spans="3:18" x14ac:dyDescent="0.15">
      <c r="C980" s="97" t="s">
        <v>1006</v>
      </c>
      <c r="D980" s="1" t="s">
        <v>68</v>
      </c>
      <c r="E980" s="80" t="s">
        <v>61</v>
      </c>
      <c r="F980" s="39" t="s">
        <v>62</v>
      </c>
      <c r="J980" s="80"/>
      <c r="K980" s="39"/>
      <c r="N980" s="100"/>
      <c r="O980" s="39"/>
      <c r="Q980" s="39"/>
      <c r="R980" s="80"/>
    </row>
    <row r="981" spans="3:18" x14ac:dyDescent="0.15">
      <c r="C981" s="97" t="s">
        <v>1007</v>
      </c>
      <c r="D981" s="1" t="s">
        <v>66</v>
      </c>
      <c r="E981" s="80" t="s">
        <v>61</v>
      </c>
      <c r="F981" s="39" t="s">
        <v>62</v>
      </c>
      <c r="J981" s="80"/>
      <c r="K981" s="39"/>
      <c r="N981" s="100"/>
      <c r="O981" s="39"/>
      <c r="Q981" s="39"/>
      <c r="R981" s="80"/>
    </row>
    <row r="982" spans="3:18" x14ac:dyDescent="0.15">
      <c r="C982" s="97" t="s">
        <v>1008</v>
      </c>
      <c r="D982" s="1" t="s">
        <v>82</v>
      </c>
      <c r="E982" s="80" t="s">
        <v>61</v>
      </c>
      <c r="F982" s="39" t="s">
        <v>62</v>
      </c>
      <c r="J982" s="80"/>
      <c r="K982" s="39"/>
      <c r="N982" s="100"/>
      <c r="O982" s="39"/>
      <c r="Q982" s="39"/>
      <c r="R982" s="80"/>
    </row>
    <row r="983" spans="3:18" x14ac:dyDescent="0.15">
      <c r="C983" s="97" t="s">
        <v>1009</v>
      </c>
      <c r="D983" s="1" t="s">
        <v>60</v>
      </c>
      <c r="E983" s="80" t="s">
        <v>88</v>
      </c>
      <c r="F983" s="39" t="s">
        <v>69</v>
      </c>
      <c r="G983" s="1">
        <v>11.96</v>
      </c>
      <c r="H983" s="1">
        <v>0.6</v>
      </c>
      <c r="I983" s="1">
        <v>12.56</v>
      </c>
      <c r="J983" s="80">
        <v>897</v>
      </c>
      <c r="K983" s="39" t="s">
        <v>62</v>
      </c>
      <c r="N983" s="100"/>
      <c r="O983" s="39"/>
      <c r="Q983" s="39"/>
      <c r="R983" s="80"/>
    </row>
    <row r="984" spans="3:18" x14ac:dyDescent="0.15">
      <c r="C984" s="97" t="s">
        <v>1010</v>
      </c>
      <c r="D984" s="1" t="s">
        <v>68</v>
      </c>
      <c r="E984" s="80" t="s">
        <v>61</v>
      </c>
      <c r="F984" s="39" t="s">
        <v>62</v>
      </c>
      <c r="J984" s="80"/>
      <c r="K984" s="39"/>
      <c r="N984" s="100"/>
      <c r="O984" s="39"/>
      <c r="Q984" s="39"/>
      <c r="R984" s="80"/>
    </row>
    <row r="985" spans="3:18" x14ac:dyDescent="0.15">
      <c r="C985" s="97" t="s">
        <v>1011</v>
      </c>
      <c r="D985" s="1" t="s">
        <v>68</v>
      </c>
      <c r="E985" s="80" t="s">
        <v>61</v>
      </c>
      <c r="F985" s="39" t="s">
        <v>69</v>
      </c>
      <c r="G985" s="98">
        <v>12.5</v>
      </c>
      <c r="H985" s="98">
        <v>1.73</v>
      </c>
      <c r="I985" s="98">
        <v>14.23</v>
      </c>
      <c r="J985" s="99">
        <v>375</v>
      </c>
      <c r="K985" s="39" t="s">
        <v>69</v>
      </c>
      <c r="L985" s="1">
        <v>15.34</v>
      </c>
      <c r="M985" s="1">
        <v>29.57</v>
      </c>
      <c r="N985" s="100">
        <v>517</v>
      </c>
      <c r="O985" s="39" t="str">
        <f>+VLOOKUP(C985,'[1]Notas 3º - TL'!$A$1:$B$678,2,"FALSO")</f>
        <v>SI</v>
      </c>
      <c r="Q985" s="39"/>
      <c r="R985" s="80"/>
    </row>
    <row r="986" spans="3:18" x14ac:dyDescent="0.15">
      <c r="C986" s="97" t="s">
        <v>1012</v>
      </c>
      <c r="D986" s="1" t="s">
        <v>64</v>
      </c>
      <c r="E986" s="80" t="s">
        <v>61</v>
      </c>
      <c r="F986" s="39" t="s">
        <v>62</v>
      </c>
      <c r="J986" s="80"/>
      <c r="K986" s="39"/>
      <c r="N986" s="100"/>
      <c r="O986" s="39"/>
      <c r="Q986" s="39"/>
      <c r="R986" s="80"/>
    </row>
    <row r="987" spans="3:18" x14ac:dyDescent="0.15">
      <c r="C987" s="97" t="s">
        <v>1013</v>
      </c>
      <c r="D987" s="1" t="s">
        <v>68</v>
      </c>
      <c r="E987" s="80" t="s">
        <v>61</v>
      </c>
      <c r="F987" s="39" t="s">
        <v>62</v>
      </c>
      <c r="J987" s="80"/>
      <c r="K987" s="39"/>
      <c r="N987" s="100"/>
      <c r="O987" s="39"/>
      <c r="Q987" s="39"/>
      <c r="R987" s="80"/>
    </row>
    <row r="988" spans="3:18" x14ac:dyDescent="0.15">
      <c r="C988" s="97" t="s">
        <v>1014</v>
      </c>
      <c r="D988" s="1" t="s">
        <v>66</v>
      </c>
      <c r="E988" s="80" t="s">
        <v>61</v>
      </c>
      <c r="F988" s="39" t="s">
        <v>69</v>
      </c>
      <c r="G988" s="98">
        <v>13.8</v>
      </c>
      <c r="H988" s="98">
        <v>1.73</v>
      </c>
      <c r="I988" s="98">
        <v>15.530000000000001</v>
      </c>
      <c r="J988" s="99">
        <v>156</v>
      </c>
      <c r="K988" s="39" t="s">
        <v>69</v>
      </c>
      <c r="L988" s="1">
        <v>18.5</v>
      </c>
      <c r="M988" s="1">
        <v>34.03</v>
      </c>
      <c r="N988" s="100">
        <v>71</v>
      </c>
      <c r="O988" s="39" t="str">
        <f>+VLOOKUP(C988,'[1]Notas 3º - TL'!$A$1:$B$678,2,"FALSO")</f>
        <v>SI</v>
      </c>
      <c r="Q988" s="39"/>
      <c r="R988" s="80"/>
    </row>
    <row r="989" spans="3:18" x14ac:dyDescent="0.15">
      <c r="C989" s="97" t="s">
        <v>1015</v>
      </c>
      <c r="D989" s="1" t="s">
        <v>326</v>
      </c>
      <c r="E989" s="80" t="s">
        <v>61</v>
      </c>
      <c r="F989" s="39" t="s">
        <v>62</v>
      </c>
      <c r="J989" s="80"/>
      <c r="K989" s="39"/>
      <c r="N989" s="100"/>
      <c r="O989" s="39"/>
      <c r="Q989" s="39"/>
      <c r="R989" s="80"/>
    </row>
    <row r="990" spans="3:18" x14ac:dyDescent="0.15">
      <c r="C990" s="97" t="s">
        <v>1017</v>
      </c>
      <c r="D990" s="1" t="s">
        <v>68</v>
      </c>
      <c r="E990" s="80" t="s">
        <v>61</v>
      </c>
      <c r="F990" s="39" t="s">
        <v>69</v>
      </c>
      <c r="G990" s="98">
        <v>11.23</v>
      </c>
      <c r="H990" s="98">
        <v>0.78</v>
      </c>
      <c r="I990" s="98">
        <v>12.01</v>
      </c>
      <c r="J990" s="99">
        <v>1061</v>
      </c>
      <c r="K990" s="39" t="s">
        <v>69</v>
      </c>
      <c r="L990" s="1">
        <v>16.25</v>
      </c>
      <c r="M990" s="1">
        <v>28.259999999999998</v>
      </c>
      <c r="N990" s="100">
        <v>673</v>
      </c>
      <c r="O990" s="39" t="str">
        <f>+VLOOKUP(C990,'[1]Notas 3º - TL'!$A$1:$B$678,2,"FALSO")</f>
        <v>SI</v>
      </c>
      <c r="Q990" s="39"/>
      <c r="R990" s="80"/>
    </row>
    <row r="991" spans="3:18" x14ac:dyDescent="0.15">
      <c r="C991" s="97" t="s">
        <v>1016</v>
      </c>
      <c r="D991" s="1" t="s">
        <v>72</v>
      </c>
      <c r="E991" s="80" t="s">
        <v>61</v>
      </c>
      <c r="F991" s="39" t="s">
        <v>62</v>
      </c>
      <c r="J991" s="80"/>
      <c r="K991" s="39"/>
      <c r="N991" s="100"/>
      <c r="O991" s="39"/>
      <c r="Q991" s="39"/>
      <c r="R991" s="80"/>
    </row>
    <row r="992" spans="3:18" x14ac:dyDescent="0.15">
      <c r="C992" s="97" t="s">
        <v>1019</v>
      </c>
      <c r="D992" s="1" t="s">
        <v>79</v>
      </c>
      <c r="E992" s="80" t="s">
        <v>61</v>
      </c>
      <c r="F992" s="39" t="s">
        <v>69</v>
      </c>
      <c r="G992" s="98">
        <v>13.3</v>
      </c>
      <c r="H992" s="98">
        <v>0.47</v>
      </c>
      <c r="I992" s="98">
        <v>13.770000000000001</v>
      </c>
      <c r="J992" s="99">
        <v>496</v>
      </c>
      <c r="K992" s="39" t="s">
        <v>69</v>
      </c>
      <c r="L992" s="1">
        <v>17.22</v>
      </c>
      <c r="M992" s="1">
        <v>30.990000000000002</v>
      </c>
      <c r="N992" s="100">
        <v>294</v>
      </c>
      <c r="O992" s="39" t="str">
        <f>+VLOOKUP(C992,'[1]Notas 3º - TL'!$A$1:$B$678,2,"FALSO")</f>
        <v>SI</v>
      </c>
      <c r="Q992" s="39"/>
      <c r="R992" s="80"/>
    </row>
    <row r="993" spans="3:18" x14ac:dyDescent="0.15">
      <c r="C993" s="97" t="s">
        <v>1018</v>
      </c>
      <c r="D993" s="1" t="s">
        <v>68</v>
      </c>
      <c r="E993" s="80" t="s">
        <v>61</v>
      </c>
      <c r="F993" s="39" t="s">
        <v>69</v>
      </c>
      <c r="G993" s="1">
        <v>10.119999999999999</v>
      </c>
      <c r="H993" s="1">
        <v>0.47</v>
      </c>
      <c r="I993" s="1">
        <v>10.59</v>
      </c>
      <c r="J993" s="80">
        <v>1352</v>
      </c>
      <c r="K993" s="39" t="s">
        <v>62</v>
      </c>
      <c r="N993" s="100"/>
      <c r="O993" s="39"/>
      <c r="Q993" s="39"/>
      <c r="R993" s="80"/>
    </row>
    <row r="994" spans="3:18" x14ac:dyDescent="0.15">
      <c r="C994" s="97" t="s">
        <v>1020</v>
      </c>
      <c r="D994" s="1" t="s">
        <v>79</v>
      </c>
      <c r="E994" s="80" t="s">
        <v>61</v>
      </c>
      <c r="F994" s="39" t="s">
        <v>69</v>
      </c>
      <c r="G994" s="98">
        <v>11.01</v>
      </c>
      <c r="H994" s="98">
        <v>0.63</v>
      </c>
      <c r="I994" s="98">
        <v>11.64</v>
      </c>
      <c r="J994" s="99">
        <v>1157</v>
      </c>
      <c r="K994" s="39" t="s">
        <v>69</v>
      </c>
      <c r="L994" s="1">
        <v>15.99</v>
      </c>
      <c r="M994" s="1">
        <v>27.630000000000003</v>
      </c>
      <c r="N994" s="100">
        <v>731</v>
      </c>
      <c r="O994" s="39" t="s">
        <v>62</v>
      </c>
      <c r="Q994" s="39"/>
      <c r="R994" s="80"/>
    </row>
    <row r="995" spans="3:18" x14ac:dyDescent="0.15">
      <c r="C995" s="97" t="s">
        <v>1272</v>
      </c>
      <c r="D995" s="1" t="s">
        <v>66</v>
      </c>
      <c r="E995" s="80" t="s">
        <v>61</v>
      </c>
      <c r="F995" s="39" t="s">
        <v>69</v>
      </c>
      <c r="G995" s="98">
        <v>11.83</v>
      </c>
      <c r="H995" s="98">
        <v>0.47</v>
      </c>
      <c r="I995" s="98">
        <v>12.3</v>
      </c>
      <c r="J995" s="99">
        <v>979</v>
      </c>
      <c r="K995" s="39" t="s">
        <v>69</v>
      </c>
      <c r="L995" s="1">
        <v>17.3</v>
      </c>
      <c r="M995" s="1">
        <v>29.6</v>
      </c>
      <c r="N995" s="100">
        <v>511</v>
      </c>
      <c r="O995" s="39" t="s">
        <v>69</v>
      </c>
      <c r="P995" s="1">
        <v>23.94</v>
      </c>
      <c r="Q995" s="39">
        <f>+P995+M995</f>
        <v>53.540000000000006</v>
      </c>
      <c r="R995" s="99">
        <v>247</v>
      </c>
    </row>
    <row r="996" spans="3:18" x14ac:dyDescent="0.15">
      <c r="C996" s="97" t="s">
        <v>1021</v>
      </c>
      <c r="D996" s="1" t="s">
        <v>72</v>
      </c>
      <c r="E996" s="80" t="s">
        <v>61</v>
      </c>
      <c r="F996" s="39" t="s">
        <v>69</v>
      </c>
      <c r="G996" s="1">
        <v>12.7</v>
      </c>
      <c r="H996" s="1">
        <v>1.1000000000000001</v>
      </c>
      <c r="I996" s="1">
        <v>13.799999999999999</v>
      </c>
      <c r="J996" s="80">
        <v>493</v>
      </c>
      <c r="K996" s="39" t="s">
        <v>62</v>
      </c>
      <c r="N996" s="100"/>
      <c r="O996" s="39"/>
      <c r="Q996" s="39"/>
      <c r="R996" s="80"/>
    </row>
    <row r="997" spans="3:18" x14ac:dyDescent="0.15">
      <c r="C997" s="97" t="s">
        <v>1022</v>
      </c>
      <c r="D997" s="1" t="s">
        <v>68</v>
      </c>
      <c r="E997" s="80" t="s">
        <v>61</v>
      </c>
      <c r="F997" s="39" t="s">
        <v>62</v>
      </c>
      <c r="J997" s="80"/>
      <c r="K997" s="39"/>
      <c r="N997" s="100"/>
      <c r="O997" s="39"/>
      <c r="Q997" s="39"/>
      <c r="R997" s="80"/>
    </row>
    <row r="998" spans="3:18" x14ac:dyDescent="0.15">
      <c r="C998" s="97" t="s">
        <v>1024</v>
      </c>
      <c r="D998" s="1" t="s">
        <v>68</v>
      </c>
      <c r="E998" s="80" t="s">
        <v>61</v>
      </c>
      <c r="F998" s="39" t="s">
        <v>62</v>
      </c>
      <c r="J998" s="80"/>
      <c r="K998" s="39"/>
      <c r="N998" s="100"/>
      <c r="O998" s="39"/>
      <c r="Q998" s="39"/>
      <c r="R998" s="80"/>
    </row>
    <row r="999" spans="3:18" x14ac:dyDescent="0.15">
      <c r="C999" s="97" t="s">
        <v>1025</v>
      </c>
      <c r="D999" s="1" t="s">
        <v>64</v>
      </c>
      <c r="E999" s="80" t="s">
        <v>88</v>
      </c>
      <c r="F999" s="39" t="s">
        <v>62</v>
      </c>
      <c r="J999" s="80"/>
      <c r="K999" s="39"/>
      <c r="N999" s="100"/>
      <c r="O999" s="39"/>
      <c r="Q999" s="39"/>
      <c r="R999" s="80"/>
    </row>
    <row r="1000" spans="3:18" x14ac:dyDescent="0.15">
      <c r="C1000" s="97" t="s">
        <v>1026</v>
      </c>
      <c r="D1000" s="1" t="s">
        <v>60</v>
      </c>
      <c r="E1000" s="80" t="s">
        <v>61</v>
      </c>
      <c r="F1000" s="39" t="s">
        <v>62</v>
      </c>
      <c r="J1000" s="80"/>
      <c r="K1000" s="39"/>
      <c r="N1000" s="100"/>
      <c r="O1000" s="39"/>
      <c r="Q1000" s="39"/>
      <c r="R1000" s="80"/>
    </row>
    <row r="1001" spans="3:18" x14ac:dyDescent="0.15">
      <c r="C1001" s="97" t="s">
        <v>1027</v>
      </c>
      <c r="D1001" s="1" t="s">
        <v>66</v>
      </c>
      <c r="E1001" s="80" t="s">
        <v>61</v>
      </c>
      <c r="F1001" s="39" t="s">
        <v>62</v>
      </c>
      <c r="J1001" s="80"/>
      <c r="K1001" s="39"/>
      <c r="N1001" s="100"/>
      <c r="O1001" s="39"/>
      <c r="Q1001" s="39"/>
      <c r="R1001" s="80"/>
    </row>
    <row r="1002" spans="3:18" x14ac:dyDescent="0.15">
      <c r="C1002" s="97" t="s">
        <v>1028</v>
      </c>
      <c r="D1002" s="1" t="s">
        <v>66</v>
      </c>
      <c r="E1002" s="80" t="s">
        <v>61</v>
      </c>
      <c r="F1002" s="39" t="s">
        <v>69</v>
      </c>
      <c r="G1002" s="1">
        <v>12.7</v>
      </c>
      <c r="H1002" s="1">
        <v>0.47</v>
      </c>
      <c r="I1002" s="1">
        <v>13.17</v>
      </c>
      <c r="J1002" s="80">
        <v>675</v>
      </c>
      <c r="K1002" s="39" t="s">
        <v>62</v>
      </c>
      <c r="N1002" s="100"/>
      <c r="O1002" s="39"/>
      <c r="Q1002" s="39"/>
      <c r="R1002" s="80"/>
    </row>
    <row r="1003" spans="3:18" x14ac:dyDescent="0.15">
      <c r="C1003" s="97" t="s">
        <v>1029</v>
      </c>
      <c r="D1003" s="1" t="s">
        <v>64</v>
      </c>
      <c r="E1003" s="80" t="s">
        <v>88</v>
      </c>
      <c r="F1003" s="39" t="s">
        <v>62</v>
      </c>
      <c r="J1003" s="80"/>
      <c r="K1003" s="39"/>
      <c r="N1003" s="100"/>
      <c r="O1003" s="39"/>
      <c r="Q1003" s="39"/>
      <c r="R1003" s="80"/>
    </row>
    <row r="1004" spans="3:18" x14ac:dyDescent="0.15">
      <c r="C1004" s="97" t="s">
        <v>1030</v>
      </c>
      <c r="D1004" s="1" t="s">
        <v>72</v>
      </c>
      <c r="E1004" s="80" t="s">
        <v>61</v>
      </c>
      <c r="F1004" s="39" t="s">
        <v>62</v>
      </c>
      <c r="J1004" s="80"/>
      <c r="K1004" s="39"/>
      <c r="N1004" s="100"/>
      <c r="O1004" s="39"/>
      <c r="Q1004" s="39"/>
      <c r="R1004" s="80"/>
    </row>
    <row r="1005" spans="3:18" x14ac:dyDescent="0.15">
      <c r="C1005" s="97" t="s">
        <v>1281</v>
      </c>
      <c r="D1005" s="1" t="s">
        <v>79</v>
      </c>
      <c r="E1005" s="80" t="s">
        <v>61</v>
      </c>
      <c r="F1005" s="39" t="s">
        <v>69</v>
      </c>
      <c r="G1005" s="98">
        <v>14.56</v>
      </c>
      <c r="H1005" s="98">
        <v>1.1000000000000001</v>
      </c>
      <c r="I1005" s="98">
        <v>15.66</v>
      </c>
      <c r="J1005" s="99">
        <v>136</v>
      </c>
      <c r="K1005" s="39" t="s">
        <v>69</v>
      </c>
      <c r="L1005" s="1">
        <v>15.88</v>
      </c>
      <c r="M1005" s="1">
        <v>31.54</v>
      </c>
      <c r="N1005" s="100">
        <v>233</v>
      </c>
      <c r="O1005" s="39" t="s">
        <v>69</v>
      </c>
      <c r="P1005" s="1">
        <v>24.31</v>
      </c>
      <c r="Q1005" s="39">
        <f>+P1005+M1005</f>
        <v>55.849999999999994</v>
      </c>
      <c r="R1005" s="99">
        <v>143</v>
      </c>
    </row>
    <row r="1006" spans="3:18" x14ac:dyDescent="0.15">
      <c r="C1006" s="97" t="s">
        <v>1032</v>
      </c>
      <c r="D1006" s="1" t="s">
        <v>72</v>
      </c>
      <c r="E1006" s="80" t="s">
        <v>61</v>
      </c>
      <c r="F1006" s="39" t="s">
        <v>69</v>
      </c>
      <c r="G1006" s="1">
        <v>14.43</v>
      </c>
      <c r="H1006" s="1">
        <v>2.36</v>
      </c>
      <c r="I1006" s="1">
        <v>16.79</v>
      </c>
      <c r="J1006" s="80">
        <v>39</v>
      </c>
      <c r="K1006" s="39" t="s">
        <v>62</v>
      </c>
      <c r="N1006" s="100"/>
      <c r="O1006" s="39"/>
      <c r="Q1006" s="39"/>
      <c r="R1006" s="80"/>
    </row>
    <row r="1007" spans="3:18" x14ac:dyDescent="0.15">
      <c r="C1007" s="97" t="s">
        <v>1033</v>
      </c>
      <c r="D1007" s="1" t="s">
        <v>68</v>
      </c>
      <c r="E1007" s="80" t="s">
        <v>61</v>
      </c>
      <c r="F1007" s="39" t="s">
        <v>62</v>
      </c>
      <c r="J1007" s="80"/>
      <c r="K1007" s="39"/>
      <c r="N1007" s="100"/>
      <c r="O1007" s="39"/>
      <c r="Q1007" s="39"/>
      <c r="R1007" s="80"/>
    </row>
    <row r="1008" spans="3:18" x14ac:dyDescent="0.15">
      <c r="C1008" s="97" t="s">
        <v>1034</v>
      </c>
      <c r="D1008" s="1" t="s">
        <v>68</v>
      </c>
      <c r="E1008" s="80" t="s">
        <v>61</v>
      </c>
      <c r="F1008" s="39" t="s">
        <v>62</v>
      </c>
      <c r="J1008" s="80"/>
      <c r="K1008" s="39"/>
      <c r="N1008" s="100"/>
      <c r="O1008" s="39"/>
      <c r="Q1008" s="39"/>
      <c r="R1008" s="80"/>
    </row>
    <row r="1009" spans="3:18" x14ac:dyDescent="0.15">
      <c r="C1009" s="97" t="s">
        <v>1035</v>
      </c>
      <c r="D1009" s="1" t="s">
        <v>68</v>
      </c>
      <c r="E1009" s="80" t="s">
        <v>61</v>
      </c>
      <c r="F1009" s="39" t="s">
        <v>62</v>
      </c>
      <c r="J1009" s="80"/>
      <c r="K1009" s="39"/>
      <c r="N1009" s="100"/>
      <c r="O1009" s="39"/>
      <c r="Q1009" s="39"/>
      <c r="R1009" s="80"/>
    </row>
    <row r="1010" spans="3:18" x14ac:dyDescent="0.15">
      <c r="C1010" s="97" t="s">
        <v>1036</v>
      </c>
      <c r="D1010" s="1" t="s">
        <v>85</v>
      </c>
      <c r="E1010" s="80" t="s">
        <v>61</v>
      </c>
      <c r="F1010" s="39" t="s">
        <v>62</v>
      </c>
      <c r="J1010" s="80"/>
      <c r="K1010" s="39"/>
      <c r="N1010" s="100"/>
      <c r="O1010" s="39"/>
      <c r="Q1010" s="39"/>
      <c r="R1010" s="80"/>
    </row>
    <row r="1011" spans="3:18" x14ac:dyDescent="0.15">
      <c r="C1011" s="97" t="s">
        <v>1037</v>
      </c>
      <c r="D1011" s="1" t="s">
        <v>68</v>
      </c>
      <c r="E1011" s="80" t="s">
        <v>61</v>
      </c>
      <c r="F1011" s="39" t="s">
        <v>69</v>
      </c>
      <c r="G1011" s="1">
        <v>12.86</v>
      </c>
      <c r="H1011" s="1">
        <v>2.84</v>
      </c>
      <c r="I1011" s="1">
        <v>15.7</v>
      </c>
      <c r="J1011" s="80">
        <v>131</v>
      </c>
      <c r="K1011" s="39" t="s">
        <v>62</v>
      </c>
      <c r="N1011" s="100"/>
      <c r="O1011" s="39"/>
      <c r="Q1011" s="39"/>
      <c r="R1011" s="80"/>
    </row>
    <row r="1012" spans="3:18" x14ac:dyDescent="0.15">
      <c r="C1012" s="97" t="s">
        <v>1038</v>
      </c>
      <c r="D1012" s="1" t="s">
        <v>326</v>
      </c>
      <c r="E1012" s="80" t="s">
        <v>61</v>
      </c>
      <c r="F1012" s="39" t="s">
        <v>62</v>
      </c>
      <c r="J1012" s="80"/>
      <c r="K1012" s="39"/>
      <c r="N1012" s="100"/>
      <c r="O1012" s="39"/>
      <c r="Q1012" s="39"/>
      <c r="R1012" s="80"/>
    </row>
    <row r="1013" spans="3:18" x14ac:dyDescent="0.15">
      <c r="C1013" s="97" t="s">
        <v>1039</v>
      </c>
      <c r="D1013" s="1" t="s">
        <v>66</v>
      </c>
      <c r="E1013" s="80" t="s">
        <v>61</v>
      </c>
      <c r="F1013" s="39" t="s">
        <v>62</v>
      </c>
      <c r="J1013" s="80"/>
      <c r="K1013" s="39"/>
      <c r="N1013" s="100"/>
      <c r="O1013" s="39"/>
      <c r="Q1013" s="39"/>
      <c r="R1013" s="80"/>
    </row>
    <row r="1014" spans="3:18" x14ac:dyDescent="0.15">
      <c r="C1014" s="97" t="s">
        <v>1040</v>
      </c>
      <c r="D1014" s="1" t="s">
        <v>66</v>
      </c>
      <c r="E1014" s="80" t="s">
        <v>61</v>
      </c>
      <c r="F1014" s="39" t="s">
        <v>62</v>
      </c>
      <c r="J1014" s="80"/>
      <c r="K1014" s="39"/>
      <c r="N1014" s="100"/>
      <c r="O1014" s="39"/>
      <c r="Q1014" s="39"/>
      <c r="R1014" s="80"/>
    </row>
    <row r="1015" spans="3:18" x14ac:dyDescent="0.15">
      <c r="C1015" s="97" t="s">
        <v>1041</v>
      </c>
      <c r="D1015" s="1" t="s">
        <v>66</v>
      </c>
      <c r="E1015" s="80" t="s">
        <v>61</v>
      </c>
      <c r="F1015" s="39" t="s">
        <v>62</v>
      </c>
      <c r="J1015" s="80"/>
      <c r="K1015" s="39"/>
      <c r="N1015" s="100"/>
      <c r="O1015" s="39"/>
      <c r="Q1015" s="39"/>
      <c r="R1015" s="80"/>
    </row>
    <row r="1016" spans="3:18" x14ac:dyDescent="0.15">
      <c r="C1016" s="97" t="s">
        <v>1284</v>
      </c>
      <c r="D1016" s="1" t="s">
        <v>79</v>
      </c>
      <c r="E1016" s="80" t="s">
        <v>61</v>
      </c>
      <c r="F1016" s="39" t="s">
        <v>69</v>
      </c>
      <c r="G1016" s="98">
        <v>17.13</v>
      </c>
      <c r="H1016" s="98">
        <v>2.0499999999999998</v>
      </c>
      <c r="I1016" s="98">
        <v>19.18</v>
      </c>
      <c r="J1016" s="99">
        <v>2</v>
      </c>
      <c r="K1016" s="39" t="s">
        <v>69</v>
      </c>
      <c r="L1016" s="1">
        <v>20.43</v>
      </c>
      <c r="M1016" s="1">
        <v>39.61</v>
      </c>
      <c r="N1016" s="100">
        <v>1</v>
      </c>
      <c r="O1016" s="39" t="s">
        <v>69</v>
      </c>
      <c r="P1016" s="1">
        <v>26.62</v>
      </c>
      <c r="Q1016" s="39">
        <f>+P1016+M1016</f>
        <v>66.23</v>
      </c>
      <c r="R1016" s="99">
        <v>3</v>
      </c>
    </row>
    <row r="1017" spans="3:18" x14ac:dyDescent="0.15">
      <c r="C1017" s="97" t="s">
        <v>1043</v>
      </c>
      <c r="D1017" s="1" t="s">
        <v>85</v>
      </c>
      <c r="E1017" s="80" t="s">
        <v>61</v>
      </c>
      <c r="F1017" s="39" t="s">
        <v>69</v>
      </c>
      <c r="G1017" s="1">
        <v>12.2</v>
      </c>
      <c r="H1017" s="1">
        <v>1.57</v>
      </c>
      <c r="I1017" s="1">
        <v>13.77</v>
      </c>
      <c r="J1017" s="80">
        <v>497</v>
      </c>
      <c r="K1017" s="39" t="s">
        <v>62</v>
      </c>
      <c r="N1017" s="100"/>
      <c r="O1017" s="39"/>
      <c r="Q1017" s="39"/>
      <c r="R1017" s="80"/>
    </row>
    <row r="1018" spans="3:18" x14ac:dyDescent="0.15">
      <c r="C1018" s="97" t="s">
        <v>1044</v>
      </c>
      <c r="D1018" s="1" t="s">
        <v>68</v>
      </c>
      <c r="E1018" s="80" t="s">
        <v>61</v>
      </c>
      <c r="F1018" s="39" t="s">
        <v>62</v>
      </c>
      <c r="J1018" s="80"/>
      <c r="K1018" s="39"/>
      <c r="N1018" s="100"/>
      <c r="O1018" s="39"/>
      <c r="Q1018" s="39"/>
      <c r="R1018" s="80"/>
    </row>
    <row r="1019" spans="3:18" x14ac:dyDescent="0.15">
      <c r="C1019" s="97" t="s">
        <v>1045</v>
      </c>
      <c r="D1019" s="1" t="s">
        <v>85</v>
      </c>
      <c r="E1019" s="80" t="s">
        <v>61</v>
      </c>
      <c r="F1019" s="39" t="s">
        <v>62</v>
      </c>
      <c r="J1019" s="80"/>
      <c r="K1019" s="39"/>
      <c r="N1019" s="100"/>
      <c r="O1019" s="39"/>
      <c r="Q1019" s="39"/>
      <c r="R1019" s="80"/>
    </row>
    <row r="1020" spans="3:18" x14ac:dyDescent="0.15">
      <c r="C1020" s="97" t="s">
        <v>1046</v>
      </c>
      <c r="D1020" s="1" t="s">
        <v>64</v>
      </c>
      <c r="E1020" s="80" t="s">
        <v>61</v>
      </c>
      <c r="F1020" s="39" t="s">
        <v>62</v>
      </c>
      <c r="J1020" s="80"/>
      <c r="K1020" s="39"/>
      <c r="N1020" s="100"/>
      <c r="O1020" s="39"/>
      <c r="Q1020" s="39"/>
      <c r="R1020" s="80"/>
    </row>
    <row r="1021" spans="3:18" x14ac:dyDescent="0.15">
      <c r="C1021" s="97" t="s">
        <v>1047</v>
      </c>
      <c r="D1021" s="1" t="s">
        <v>68</v>
      </c>
      <c r="E1021" s="80" t="s">
        <v>61</v>
      </c>
      <c r="F1021" s="39" t="s">
        <v>62</v>
      </c>
      <c r="J1021" s="80"/>
      <c r="K1021" s="39"/>
      <c r="N1021" s="100"/>
      <c r="O1021" s="39"/>
      <c r="Q1021" s="39"/>
      <c r="R1021" s="80"/>
    </row>
    <row r="1022" spans="3:18" x14ac:dyDescent="0.15">
      <c r="C1022" s="97" t="s">
        <v>1048</v>
      </c>
      <c r="D1022" s="1" t="s">
        <v>68</v>
      </c>
      <c r="E1022" s="80" t="s">
        <v>61</v>
      </c>
      <c r="F1022" s="39" t="s">
        <v>62</v>
      </c>
      <c r="J1022" s="80"/>
      <c r="K1022" s="39"/>
      <c r="N1022" s="100"/>
      <c r="O1022" s="39"/>
      <c r="Q1022" s="39"/>
      <c r="R1022" s="80"/>
    </row>
    <row r="1023" spans="3:18" x14ac:dyDescent="0.15">
      <c r="C1023" s="97" t="s">
        <v>1294</v>
      </c>
      <c r="D1023" s="1" t="s">
        <v>66</v>
      </c>
      <c r="E1023" s="80" t="s">
        <v>61</v>
      </c>
      <c r="F1023" s="39" t="s">
        <v>69</v>
      </c>
      <c r="G1023" s="98">
        <v>11.21</v>
      </c>
      <c r="H1023" s="98">
        <v>2.52</v>
      </c>
      <c r="I1023" s="98">
        <v>13.73</v>
      </c>
      <c r="J1023" s="99">
        <v>511</v>
      </c>
      <c r="K1023" s="39" t="s">
        <v>69</v>
      </c>
      <c r="L1023" s="1">
        <v>16.23</v>
      </c>
      <c r="M1023" s="1">
        <v>29.96</v>
      </c>
      <c r="N1023" s="100">
        <v>451</v>
      </c>
      <c r="O1023" s="39" t="s">
        <v>69</v>
      </c>
      <c r="P1023" s="1">
        <v>24.59</v>
      </c>
      <c r="Q1023" s="39">
        <f>+P1023+M1023</f>
        <v>54.55</v>
      </c>
      <c r="R1023" s="99">
        <v>212</v>
      </c>
    </row>
    <row r="1024" spans="3:18" x14ac:dyDescent="0.15">
      <c r="C1024" s="97" t="s">
        <v>1050</v>
      </c>
      <c r="D1024" s="1" t="s">
        <v>85</v>
      </c>
      <c r="E1024" s="80" t="s">
        <v>61</v>
      </c>
      <c r="F1024" s="39" t="s">
        <v>62</v>
      </c>
      <c r="J1024" s="80"/>
      <c r="K1024" s="39"/>
      <c r="N1024" s="100"/>
      <c r="O1024" s="39"/>
      <c r="Q1024" s="39"/>
      <c r="R1024" s="80"/>
    </row>
    <row r="1025" spans="2:18" x14ac:dyDescent="0.15">
      <c r="C1025" s="97" t="s">
        <v>1051</v>
      </c>
      <c r="D1025" s="1" t="s">
        <v>85</v>
      </c>
      <c r="E1025" s="80" t="s">
        <v>61</v>
      </c>
      <c r="F1025" s="39" t="s">
        <v>62</v>
      </c>
      <c r="J1025" s="80"/>
      <c r="K1025" s="39"/>
      <c r="N1025" s="100"/>
      <c r="O1025" s="39"/>
      <c r="Q1025" s="39"/>
      <c r="R1025" s="80"/>
    </row>
    <row r="1026" spans="2:18" x14ac:dyDescent="0.15">
      <c r="C1026" s="97" t="s">
        <v>1052</v>
      </c>
      <c r="D1026" s="1" t="s">
        <v>85</v>
      </c>
      <c r="E1026" s="80" t="s">
        <v>61</v>
      </c>
      <c r="F1026" s="39" t="s">
        <v>62</v>
      </c>
      <c r="J1026" s="80"/>
      <c r="K1026" s="39"/>
      <c r="N1026" s="100"/>
      <c r="O1026" s="39"/>
      <c r="Q1026" s="39"/>
      <c r="R1026" s="80"/>
    </row>
    <row r="1027" spans="2:18" x14ac:dyDescent="0.15">
      <c r="B1027" s="259"/>
      <c r="C1027" s="260" t="s">
        <v>1053</v>
      </c>
      <c r="D1027" s="259" t="s">
        <v>66</v>
      </c>
      <c r="E1027" s="261" t="s">
        <v>61</v>
      </c>
      <c r="F1027" s="262" t="s">
        <v>62</v>
      </c>
      <c r="G1027" s="259"/>
      <c r="H1027" s="259"/>
      <c r="I1027" s="259"/>
      <c r="J1027" s="261"/>
      <c r="K1027" s="262"/>
      <c r="L1027" s="259"/>
      <c r="M1027" s="259"/>
      <c r="N1027" s="263"/>
      <c r="O1027" s="262"/>
      <c r="P1027" s="259"/>
      <c r="Q1027" s="262"/>
      <c r="R1027" s="261"/>
    </row>
    <row r="1028" spans="2:18" x14ac:dyDescent="0.15">
      <c r="C1028" s="97" t="s">
        <v>1054</v>
      </c>
      <c r="D1028" s="1" t="s">
        <v>68</v>
      </c>
      <c r="E1028" s="80" t="s">
        <v>61</v>
      </c>
      <c r="F1028" s="39" t="s">
        <v>62</v>
      </c>
      <c r="J1028" s="80"/>
      <c r="K1028" s="39"/>
      <c r="N1028" s="100"/>
      <c r="O1028" s="39"/>
      <c r="Q1028" s="39"/>
      <c r="R1028" s="80"/>
    </row>
    <row r="1029" spans="2:18" x14ac:dyDescent="0.15">
      <c r="C1029" s="97" t="s">
        <v>1055</v>
      </c>
      <c r="D1029" s="1" t="s">
        <v>66</v>
      </c>
      <c r="E1029" s="80" t="s">
        <v>61</v>
      </c>
      <c r="F1029" s="39" t="s">
        <v>62</v>
      </c>
      <c r="J1029" s="80"/>
      <c r="K1029" s="39"/>
      <c r="N1029" s="100"/>
      <c r="O1029" s="39"/>
      <c r="Q1029" s="39"/>
      <c r="R1029" s="80"/>
    </row>
    <row r="1030" spans="2:18" x14ac:dyDescent="0.15">
      <c r="C1030" s="97" t="s">
        <v>1056</v>
      </c>
      <c r="D1030" s="1" t="s">
        <v>79</v>
      </c>
      <c r="E1030" s="80" t="s">
        <v>88</v>
      </c>
      <c r="F1030" s="39" t="s">
        <v>69</v>
      </c>
      <c r="G1030" s="1">
        <v>12.87</v>
      </c>
      <c r="H1030" s="1">
        <v>2.4</v>
      </c>
      <c r="I1030" s="1">
        <v>15.27</v>
      </c>
      <c r="J1030" s="80">
        <v>185</v>
      </c>
      <c r="K1030" s="39" t="s">
        <v>62</v>
      </c>
      <c r="N1030" s="100"/>
      <c r="O1030" s="39"/>
      <c r="Q1030" s="39"/>
      <c r="R1030" s="80"/>
    </row>
    <row r="1031" spans="2:18" x14ac:dyDescent="0.15">
      <c r="C1031" s="97" t="s">
        <v>1057</v>
      </c>
      <c r="D1031" s="1" t="s">
        <v>79</v>
      </c>
      <c r="E1031" s="80" t="s">
        <v>61</v>
      </c>
      <c r="F1031" s="39" t="s">
        <v>62</v>
      </c>
      <c r="J1031" s="80"/>
      <c r="K1031" s="39"/>
      <c r="N1031" s="100"/>
      <c r="O1031" s="39"/>
      <c r="Q1031" s="39"/>
      <c r="R1031" s="80"/>
    </row>
    <row r="1032" spans="2:18" x14ac:dyDescent="0.15">
      <c r="C1032" s="97" t="s">
        <v>1058</v>
      </c>
      <c r="D1032" s="1" t="s">
        <v>68</v>
      </c>
      <c r="E1032" s="80" t="s">
        <v>61</v>
      </c>
      <c r="F1032" s="39" t="s">
        <v>62</v>
      </c>
      <c r="J1032" s="80"/>
      <c r="K1032" s="39"/>
      <c r="N1032" s="100"/>
      <c r="O1032" s="39"/>
      <c r="Q1032" s="39"/>
      <c r="R1032" s="80"/>
    </row>
    <row r="1033" spans="2:18" x14ac:dyDescent="0.15">
      <c r="C1033" s="97" t="s">
        <v>1059</v>
      </c>
      <c r="D1033" s="1" t="s">
        <v>68</v>
      </c>
      <c r="E1033" s="80" t="s">
        <v>61</v>
      </c>
      <c r="F1033" s="39" t="s">
        <v>62</v>
      </c>
      <c r="J1033" s="80"/>
      <c r="K1033" s="39"/>
      <c r="N1033" s="100"/>
      <c r="O1033" s="39"/>
      <c r="Q1033" s="39"/>
      <c r="R1033" s="80"/>
    </row>
    <row r="1034" spans="2:18" x14ac:dyDescent="0.15">
      <c r="C1034" s="97" t="s">
        <v>1060</v>
      </c>
      <c r="D1034" s="1" t="s">
        <v>68</v>
      </c>
      <c r="E1034" s="80" t="s">
        <v>61</v>
      </c>
      <c r="F1034" s="39" t="s">
        <v>62</v>
      </c>
      <c r="J1034" s="80"/>
      <c r="K1034" s="39"/>
      <c r="N1034" s="100"/>
      <c r="O1034" s="39"/>
      <c r="Q1034" s="39"/>
      <c r="R1034" s="80"/>
    </row>
    <row r="1035" spans="2:18" x14ac:dyDescent="0.15">
      <c r="C1035" s="97" t="s">
        <v>1061</v>
      </c>
      <c r="D1035" s="1" t="s">
        <v>82</v>
      </c>
      <c r="E1035" s="80" t="s">
        <v>61</v>
      </c>
      <c r="F1035" s="39" t="s">
        <v>62</v>
      </c>
      <c r="J1035" s="80"/>
      <c r="K1035" s="39"/>
      <c r="N1035" s="100"/>
      <c r="O1035" s="39"/>
      <c r="Q1035" s="39"/>
      <c r="R1035" s="80"/>
    </row>
    <row r="1036" spans="2:18" x14ac:dyDescent="0.15">
      <c r="C1036" s="97" t="s">
        <v>1062</v>
      </c>
      <c r="D1036" s="1" t="s">
        <v>66</v>
      </c>
      <c r="E1036" s="80" t="s">
        <v>61</v>
      </c>
      <c r="F1036" s="39" t="s">
        <v>62</v>
      </c>
      <c r="J1036" s="80"/>
      <c r="K1036" s="39"/>
      <c r="N1036" s="100"/>
      <c r="O1036" s="39"/>
      <c r="Q1036" s="39"/>
      <c r="R1036" s="80"/>
    </row>
    <row r="1037" spans="2:18" x14ac:dyDescent="0.15">
      <c r="C1037" s="97" t="s">
        <v>1063</v>
      </c>
      <c r="D1037" s="1" t="s">
        <v>68</v>
      </c>
      <c r="E1037" s="80" t="s">
        <v>61</v>
      </c>
      <c r="F1037" s="39" t="s">
        <v>62</v>
      </c>
      <c r="J1037" s="80"/>
      <c r="K1037" s="39"/>
      <c r="N1037" s="100"/>
      <c r="O1037" s="39"/>
      <c r="Q1037" s="39"/>
      <c r="R1037" s="80"/>
    </row>
    <row r="1038" spans="2:18" x14ac:dyDescent="0.15">
      <c r="C1038" s="97" t="s">
        <v>1296</v>
      </c>
      <c r="D1038" s="1" t="s">
        <v>66</v>
      </c>
      <c r="E1038" s="80" t="s">
        <v>61</v>
      </c>
      <c r="F1038" s="39" t="s">
        <v>69</v>
      </c>
      <c r="G1038" s="98">
        <v>14.13</v>
      </c>
      <c r="H1038" s="98">
        <v>2.0499999999999998</v>
      </c>
      <c r="I1038" s="98">
        <v>16.18</v>
      </c>
      <c r="J1038" s="99">
        <v>86</v>
      </c>
      <c r="K1038" s="39" t="s">
        <v>69</v>
      </c>
      <c r="L1038" s="1">
        <v>15.09</v>
      </c>
      <c r="M1038" s="1">
        <v>31.27</v>
      </c>
      <c r="N1038" s="100">
        <v>263</v>
      </c>
      <c r="O1038" s="39" t="s">
        <v>69</v>
      </c>
      <c r="P1038" s="1">
        <v>22.1</v>
      </c>
      <c r="Q1038" s="39">
        <f>+P1038+M1038</f>
        <v>53.370000000000005</v>
      </c>
      <c r="R1038" s="99">
        <v>253</v>
      </c>
    </row>
    <row r="1039" spans="2:18" x14ac:dyDescent="0.15">
      <c r="C1039" s="97" t="s">
        <v>1304</v>
      </c>
      <c r="D1039" s="1" t="s">
        <v>85</v>
      </c>
      <c r="E1039" s="80" t="s">
        <v>237</v>
      </c>
      <c r="F1039" s="39" t="s">
        <v>69</v>
      </c>
      <c r="G1039" s="98">
        <v>11.35</v>
      </c>
      <c r="H1039" s="98">
        <v>0.3</v>
      </c>
      <c r="I1039" s="98">
        <v>11.65</v>
      </c>
      <c r="J1039" s="99">
        <v>1153</v>
      </c>
      <c r="K1039" s="39" t="s">
        <v>69</v>
      </c>
      <c r="L1039" s="1">
        <v>15.73</v>
      </c>
      <c r="M1039" s="1">
        <v>27.380000000000003</v>
      </c>
      <c r="N1039" s="100">
        <v>750</v>
      </c>
      <c r="O1039" s="39" t="s">
        <v>69</v>
      </c>
      <c r="P1039" s="1">
        <v>24.06</v>
      </c>
      <c r="Q1039" s="39">
        <f>+P1039+M1039</f>
        <v>51.44</v>
      </c>
      <c r="R1039" s="99">
        <v>338</v>
      </c>
    </row>
    <row r="1040" spans="2:18" x14ac:dyDescent="0.15">
      <c r="C1040" s="97" t="s">
        <v>1066</v>
      </c>
      <c r="D1040" s="1" t="s">
        <v>68</v>
      </c>
      <c r="E1040" s="80" t="s">
        <v>61</v>
      </c>
      <c r="F1040" s="39" t="s">
        <v>62</v>
      </c>
      <c r="J1040" s="80"/>
      <c r="K1040" s="39"/>
      <c r="N1040" s="100"/>
      <c r="O1040" s="39"/>
      <c r="Q1040" s="39"/>
      <c r="R1040" s="80"/>
    </row>
    <row r="1041" spans="3:18" x14ac:dyDescent="0.15">
      <c r="C1041" s="97" t="s">
        <v>1067</v>
      </c>
      <c r="D1041" s="1" t="s">
        <v>68</v>
      </c>
      <c r="E1041" s="80" t="s">
        <v>61</v>
      </c>
      <c r="F1041" s="39" t="s">
        <v>69</v>
      </c>
      <c r="G1041" s="1">
        <v>10.33</v>
      </c>
      <c r="H1041" s="1">
        <v>0</v>
      </c>
      <c r="I1041" s="1">
        <v>10.33</v>
      </c>
      <c r="J1041" s="80">
        <v>1368</v>
      </c>
      <c r="K1041" s="39" t="s">
        <v>62</v>
      </c>
      <c r="N1041" s="100"/>
      <c r="O1041" s="39"/>
      <c r="Q1041" s="39"/>
      <c r="R1041" s="80"/>
    </row>
    <row r="1042" spans="3:18" x14ac:dyDescent="0.15">
      <c r="C1042" s="97" t="s">
        <v>1068</v>
      </c>
      <c r="D1042" s="1" t="s">
        <v>68</v>
      </c>
      <c r="E1042" s="80" t="s">
        <v>61</v>
      </c>
      <c r="F1042" s="39" t="s">
        <v>62</v>
      </c>
      <c r="J1042" s="80"/>
      <c r="K1042" s="39"/>
      <c r="N1042" s="100"/>
      <c r="O1042" s="39"/>
      <c r="Q1042" s="39"/>
      <c r="R1042" s="80"/>
    </row>
    <row r="1043" spans="3:18" x14ac:dyDescent="0.15">
      <c r="C1043" s="97" t="s">
        <v>1069</v>
      </c>
      <c r="D1043" s="1" t="s">
        <v>60</v>
      </c>
      <c r="E1043" s="80" t="s">
        <v>61</v>
      </c>
      <c r="F1043" s="39" t="s">
        <v>62</v>
      </c>
      <c r="J1043" s="80"/>
      <c r="K1043" s="39"/>
      <c r="N1043" s="100"/>
      <c r="O1043" s="39"/>
      <c r="Q1043" s="39"/>
      <c r="R1043" s="80"/>
    </row>
    <row r="1044" spans="3:18" x14ac:dyDescent="0.15">
      <c r="C1044" s="97" t="s">
        <v>1070</v>
      </c>
      <c r="D1044" s="1" t="s">
        <v>66</v>
      </c>
      <c r="E1044" s="80" t="s">
        <v>61</v>
      </c>
      <c r="F1044" s="39" t="s">
        <v>69</v>
      </c>
      <c r="G1044" s="1">
        <v>13.53</v>
      </c>
      <c r="H1044" s="1">
        <v>2.36</v>
      </c>
      <c r="I1044" s="1">
        <v>15.889999999999999</v>
      </c>
      <c r="J1044" s="80">
        <v>106</v>
      </c>
      <c r="K1044" s="39" t="s">
        <v>62</v>
      </c>
      <c r="N1044" s="100"/>
      <c r="O1044" s="39"/>
      <c r="Q1044" s="39"/>
      <c r="R1044" s="80"/>
    </row>
    <row r="1045" spans="3:18" x14ac:dyDescent="0.15">
      <c r="C1045" s="97" t="s">
        <v>1071</v>
      </c>
      <c r="D1045" s="1" t="s">
        <v>66</v>
      </c>
      <c r="E1045" s="80" t="s">
        <v>61</v>
      </c>
      <c r="F1045" s="39" t="s">
        <v>69</v>
      </c>
      <c r="G1045" s="98">
        <v>14.33</v>
      </c>
      <c r="H1045" s="98">
        <v>1.26</v>
      </c>
      <c r="I1045" s="98">
        <v>15.59</v>
      </c>
      <c r="J1045" s="99">
        <v>146</v>
      </c>
      <c r="K1045" s="39" t="s">
        <v>69</v>
      </c>
      <c r="L1045" s="1">
        <v>17.89</v>
      </c>
      <c r="M1045" s="1">
        <v>33.480000000000004</v>
      </c>
      <c r="N1045" s="100">
        <v>89</v>
      </c>
      <c r="O1045" s="39" t="str">
        <f>+VLOOKUP(C1045,'[1]Notas 3º - TL'!$A$1:$B$678,2,"FALSO")</f>
        <v>SI</v>
      </c>
      <c r="Q1045" s="39"/>
      <c r="R1045" s="80"/>
    </row>
    <row r="1046" spans="3:18" x14ac:dyDescent="0.15">
      <c r="C1046" s="97" t="s">
        <v>1072</v>
      </c>
      <c r="D1046" s="1" t="s">
        <v>68</v>
      </c>
      <c r="E1046" s="80" t="s">
        <v>61</v>
      </c>
      <c r="F1046" s="39" t="s">
        <v>69</v>
      </c>
      <c r="G1046" s="1">
        <v>10.31</v>
      </c>
      <c r="H1046" s="1">
        <v>1.26</v>
      </c>
      <c r="I1046" s="1">
        <v>11.57</v>
      </c>
      <c r="J1046" s="80">
        <v>1185</v>
      </c>
      <c r="K1046" s="39" t="s">
        <v>62</v>
      </c>
      <c r="N1046" s="100"/>
      <c r="O1046" s="39"/>
      <c r="Q1046" s="39"/>
      <c r="R1046" s="80"/>
    </row>
    <row r="1047" spans="3:18" x14ac:dyDescent="0.15">
      <c r="C1047" s="97" t="s">
        <v>1073</v>
      </c>
      <c r="D1047" s="1" t="s">
        <v>68</v>
      </c>
      <c r="E1047" s="80" t="s">
        <v>61</v>
      </c>
      <c r="F1047" s="39" t="s">
        <v>62</v>
      </c>
      <c r="J1047" s="80"/>
      <c r="K1047" s="39"/>
      <c r="N1047" s="100"/>
      <c r="O1047" s="39"/>
      <c r="Q1047" s="39"/>
      <c r="R1047" s="80"/>
    </row>
    <row r="1048" spans="3:18" x14ac:dyDescent="0.15">
      <c r="C1048" s="97" t="s">
        <v>1074</v>
      </c>
      <c r="D1048" s="1" t="s">
        <v>68</v>
      </c>
      <c r="E1048" s="80" t="s">
        <v>61</v>
      </c>
      <c r="F1048" s="39" t="s">
        <v>62</v>
      </c>
      <c r="J1048" s="80"/>
      <c r="K1048" s="39"/>
      <c r="N1048" s="100"/>
      <c r="O1048" s="39"/>
      <c r="Q1048" s="39"/>
      <c r="R1048" s="80"/>
    </row>
    <row r="1049" spans="3:18" x14ac:dyDescent="0.15">
      <c r="C1049" s="97" t="s">
        <v>1075</v>
      </c>
      <c r="D1049" s="1" t="s">
        <v>66</v>
      </c>
      <c r="E1049" s="80" t="s">
        <v>61</v>
      </c>
      <c r="F1049" s="39" t="s">
        <v>69</v>
      </c>
      <c r="G1049" s="98">
        <v>10.68</v>
      </c>
      <c r="H1049" s="98">
        <v>1.1000000000000001</v>
      </c>
      <c r="I1049" s="98">
        <v>11.78</v>
      </c>
      <c r="J1049" s="99">
        <v>1118</v>
      </c>
      <c r="K1049" s="39" t="s">
        <v>69</v>
      </c>
      <c r="L1049" s="1">
        <v>15.69</v>
      </c>
      <c r="M1049" s="1">
        <v>27.47</v>
      </c>
      <c r="N1049" s="100">
        <v>745</v>
      </c>
      <c r="O1049" s="39" t="str">
        <f>+VLOOKUP(C1049,'[1]Notas 3º - TL'!$A$1:$B$678,2,"FALSO")</f>
        <v>SI</v>
      </c>
      <c r="Q1049" s="39"/>
      <c r="R1049" s="80"/>
    </row>
    <row r="1050" spans="3:18" x14ac:dyDescent="0.15">
      <c r="C1050" s="97" t="s">
        <v>1076</v>
      </c>
      <c r="D1050" s="1" t="s">
        <v>68</v>
      </c>
      <c r="E1050" s="80" t="s">
        <v>61</v>
      </c>
      <c r="F1050" s="39" t="s">
        <v>62</v>
      </c>
      <c r="J1050" s="80"/>
      <c r="K1050" s="39"/>
      <c r="N1050" s="100"/>
      <c r="O1050" s="39"/>
      <c r="Q1050" s="39"/>
      <c r="R1050" s="80"/>
    </row>
    <row r="1051" spans="3:18" x14ac:dyDescent="0.15">
      <c r="C1051" s="97" t="s">
        <v>1077</v>
      </c>
      <c r="D1051" s="1" t="s">
        <v>66</v>
      </c>
      <c r="E1051" s="80" t="s">
        <v>61</v>
      </c>
      <c r="F1051" s="39" t="s">
        <v>62</v>
      </c>
      <c r="J1051" s="80"/>
      <c r="K1051" s="39"/>
      <c r="N1051" s="100"/>
      <c r="O1051" s="39"/>
      <c r="Q1051" s="39"/>
      <c r="R1051" s="80"/>
    </row>
    <row r="1052" spans="3:18" x14ac:dyDescent="0.15">
      <c r="C1052" s="97" t="s">
        <v>1078</v>
      </c>
      <c r="D1052" s="1" t="s">
        <v>82</v>
      </c>
      <c r="E1052" s="80" t="s">
        <v>61</v>
      </c>
      <c r="F1052" s="39" t="s">
        <v>62</v>
      </c>
      <c r="J1052" s="80"/>
      <c r="K1052" s="39"/>
      <c r="N1052" s="100"/>
      <c r="O1052" s="39"/>
      <c r="Q1052" s="39"/>
      <c r="R1052" s="80"/>
    </row>
    <row r="1053" spans="3:18" x14ac:dyDescent="0.15">
      <c r="C1053" s="97" t="s">
        <v>1079</v>
      </c>
      <c r="D1053" s="1" t="s">
        <v>72</v>
      </c>
      <c r="E1053" s="80" t="s">
        <v>61</v>
      </c>
      <c r="F1053" s="39" t="s">
        <v>62</v>
      </c>
      <c r="J1053" s="80"/>
      <c r="K1053" s="39"/>
      <c r="N1053" s="100"/>
      <c r="O1053" s="39"/>
      <c r="Q1053" s="39"/>
      <c r="R1053" s="80"/>
    </row>
    <row r="1054" spans="3:18" x14ac:dyDescent="0.15">
      <c r="C1054" s="97" t="s">
        <v>1080</v>
      </c>
      <c r="D1054" s="1" t="s">
        <v>85</v>
      </c>
      <c r="E1054" s="80" t="s">
        <v>61</v>
      </c>
      <c r="F1054" s="39" t="s">
        <v>62</v>
      </c>
      <c r="J1054" s="80"/>
      <c r="K1054" s="39"/>
      <c r="N1054" s="100"/>
      <c r="O1054" s="39"/>
      <c r="Q1054" s="39"/>
      <c r="R1054" s="80"/>
    </row>
    <row r="1055" spans="3:18" x14ac:dyDescent="0.15">
      <c r="C1055" s="97" t="s">
        <v>1081</v>
      </c>
      <c r="D1055" s="1" t="s">
        <v>326</v>
      </c>
      <c r="E1055" s="80" t="s">
        <v>61</v>
      </c>
      <c r="F1055" s="39" t="s">
        <v>62</v>
      </c>
      <c r="J1055" s="80"/>
      <c r="K1055" s="39"/>
      <c r="N1055" s="100"/>
      <c r="O1055" s="39"/>
      <c r="Q1055" s="39"/>
      <c r="R1055" s="80"/>
    </row>
    <row r="1056" spans="3:18" x14ac:dyDescent="0.15">
      <c r="C1056" s="97" t="s">
        <v>1082</v>
      </c>
      <c r="D1056" s="1" t="s">
        <v>66</v>
      </c>
      <c r="E1056" s="80" t="s">
        <v>61</v>
      </c>
      <c r="F1056" s="39" t="s">
        <v>62</v>
      </c>
      <c r="J1056" s="80"/>
      <c r="K1056" s="39"/>
      <c r="N1056" s="100"/>
      <c r="O1056" s="39"/>
      <c r="Q1056" s="39"/>
      <c r="R1056" s="80"/>
    </row>
    <row r="1057" spans="3:18" x14ac:dyDescent="0.15">
      <c r="C1057" s="97" t="s">
        <v>1083</v>
      </c>
      <c r="D1057" s="1" t="s">
        <v>82</v>
      </c>
      <c r="E1057" s="80" t="s">
        <v>61</v>
      </c>
      <c r="F1057" s="39" t="s">
        <v>62</v>
      </c>
      <c r="J1057" s="80"/>
      <c r="K1057" s="39"/>
      <c r="N1057" s="100"/>
      <c r="O1057" s="39"/>
      <c r="Q1057" s="39"/>
      <c r="R1057" s="80"/>
    </row>
    <row r="1058" spans="3:18" x14ac:dyDescent="0.15">
      <c r="C1058" s="97" t="s">
        <v>1084</v>
      </c>
      <c r="D1058" s="1" t="s">
        <v>326</v>
      </c>
      <c r="E1058" s="80" t="s">
        <v>61</v>
      </c>
      <c r="F1058" s="39" t="s">
        <v>62</v>
      </c>
      <c r="J1058" s="80"/>
      <c r="K1058" s="39"/>
      <c r="N1058" s="100"/>
      <c r="O1058" s="39"/>
      <c r="Q1058" s="39"/>
      <c r="R1058" s="80"/>
    </row>
    <row r="1059" spans="3:18" x14ac:dyDescent="0.15">
      <c r="C1059" s="97" t="s">
        <v>1085</v>
      </c>
      <c r="D1059" s="1" t="s">
        <v>82</v>
      </c>
      <c r="E1059" s="80" t="s">
        <v>61</v>
      </c>
      <c r="F1059" s="39" t="s">
        <v>62</v>
      </c>
      <c r="J1059" s="80"/>
      <c r="K1059" s="39"/>
      <c r="N1059" s="100"/>
      <c r="O1059" s="39"/>
      <c r="Q1059" s="39"/>
      <c r="R1059" s="80"/>
    </row>
    <row r="1060" spans="3:18" x14ac:dyDescent="0.15">
      <c r="C1060" s="97" t="s">
        <v>1309</v>
      </c>
      <c r="D1060" s="1" t="s">
        <v>66</v>
      </c>
      <c r="E1060" s="80" t="s">
        <v>61</v>
      </c>
      <c r="F1060" s="39" t="s">
        <v>69</v>
      </c>
      <c r="G1060" s="98">
        <v>17.22</v>
      </c>
      <c r="H1060" s="98">
        <v>1.26</v>
      </c>
      <c r="I1060" s="98">
        <v>18.48</v>
      </c>
      <c r="J1060" s="99">
        <v>7</v>
      </c>
      <c r="K1060" s="39" t="s">
        <v>69</v>
      </c>
      <c r="L1060" s="1">
        <v>18.22</v>
      </c>
      <c r="M1060" s="1">
        <v>36.700000000000003</v>
      </c>
      <c r="N1060" s="100">
        <v>7</v>
      </c>
      <c r="O1060" s="39" t="s">
        <v>69</v>
      </c>
      <c r="P1060" s="1">
        <v>29.59</v>
      </c>
      <c r="Q1060" s="39">
        <f>+P1060+M1060</f>
        <v>66.290000000000006</v>
      </c>
      <c r="R1060" s="99">
        <v>2</v>
      </c>
    </row>
    <row r="1061" spans="3:18" x14ac:dyDescent="0.15">
      <c r="C1061" s="97" t="s">
        <v>1316</v>
      </c>
      <c r="D1061" s="1" t="s">
        <v>68</v>
      </c>
      <c r="E1061" s="80" t="s">
        <v>61</v>
      </c>
      <c r="F1061" s="39" t="s">
        <v>69</v>
      </c>
      <c r="G1061" s="98">
        <v>13.03</v>
      </c>
      <c r="H1061" s="98">
        <v>0.47</v>
      </c>
      <c r="I1061" s="98">
        <v>13.5</v>
      </c>
      <c r="J1061" s="99">
        <v>567</v>
      </c>
      <c r="K1061" s="39" t="s">
        <v>69</v>
      </c>
      <c r="L1061" s="1">
        <v>16.559999999999999</v>
      </c>
      <c r="M1061" s="1">
        <v>30.06</v>
      </c>
      <c r="N1061" s="100">
        <v>430</v>
      </c>
      <c r="O1061" s="39" t="s">
        <v>69</v>
      </c>
      <c r="P1061" s="1">
        <v>20.97</v>
      </c>
      <c r="Q1061" s="39">
        <f>+P1061+M1061</f>
        <v>51.03</v>
      </c>
      <c r="R1061" s="99">
        <v>354</v>
      </c>
    </row>
    <row r="1062" spans="3:18" x14ac:dyDescent="0.15">
      <c r="C1062" s="97" t="s">
        <v>1088</v>
      </c>
      <c r="D1062" s="1" t="s">
        <v>68</v>
      </c>
      <c r="E1062" s="80" t="s">
        <v>61</v>
      </c>
      <c r="F1062" s="39" t="s">
        <v>62</v>
      </c>
      <c r="J1062" s="80"/>
      <c r="K1062" s="39"/>
      <c r="N1062" s="100"/>
      <c r="O1062" s="39"/>
      <c r="Q1062" s="39"/>
      <c r="R1062" s="80"/>
    </row>
    <row r="1063" spans="3:18" x14ac:dyDescent="0.15">
      <c r="C1063" s="97" t="s">
        <v>1089</v>
      </c>
      <c r="D1063" s="1" t="s">
        <v>66</v>
      </c>
      <c r="E1063" s="80" t="s">
        <v>61</v>
      </c>
      <c r="F1063" s="39" t="s">
        <v>62</v>
      </c>
      <c r="J1063" s="80"/>
      <c r="K1063" s="39"/>
      <c r="N1063" s="100"/>
      <c r="O1063" s="39"/>
      <c r="Q1063" s="39"/>
      <c r="R1063" s="80"/>
    </row>
    <row r="1064" spans="3:18" x14ac:dyDescent="0.15">
      <c r="C1064" s="97" t="s">
        <v>1319</v>
      </c>
      <c r="D1064" s="1" t="s">
        <v>64</v>
      </c>
      <c r="E1064" s="80" t="s">
        <v>61</v>
      </c>
      <c r="F1064" s="39" t="s">
        <v>69</v>
      </c>
      <c r="G1064" s="98">
        <v>13.27</v>
      </c>
      <c r="H1064" s="98">
        <v>0.63</v>
      </c>
      <c r="I1064" s="98">
        <v>13.9</v>
      </c>
      <c r="J1064" s="99">
        <v>465</v>
      </c>
      <c r="K1064" s="39" t="s">
        <v>69</v>
      </c>
      <c r="L1064" s="1">
        <v>17.03</v>
      </c>
      <c r="M1064" s="1">
        <v>30.93</v>
      </c>
      <c r="N1064" s="100">
        <v>307</v>
      </c>
      <c r="O1064" s="39" t="s">
        <v>69</v>
      </c>
      <c r="P1064" s="1">
        <v>20.81</v>
      </c>
      <c r="Q1064" s="39">
        <f>+P1064+M1064</f>
        <v>51.739999999999995</v>
      </c>
      <c r="R1064" s="99">
        <v>324</v>
      </c>
    </row>
    <row r="1065" spans="3:18" x14ac:dyDescent="0.15">
      <c r="C1065" s="97" t="s">
        <v>1091</v>
      </c>
      <c r="D1065" s="1" t="s">
        <v>68</v>
      </c>
      <c r="E1065" s="80" t="s">
        <v>61</v>
      </c>
      <c r="F1065" s="39" t="s">
        <v>62</v>
      </c>
      <c r="J1065" s="80"/>
      <c r="K1065" s="39"/>
      <c r="N1065" s="100"/>
      <c r="O1065" s="39"/>
      <c r="Q1065" s="39"/>
      <c r="R1065" s="80"/>
    </row>
    <row r="1066" spans="3:18" x14ac:dyDescent="0.15">
      <c r="C1066" s="97" t="s">
        <v>1341</v>
      </c>
      <c r="D1066" s="1" t="s">
        <v>68</v>
      </c>
      <c r="E1066" s="80" t="s">
        <v>61</v>
      </c>
      <c r="F1066" s="39" t="s">
        <v>69</v>
      </c>
      <c r="G1066" s="98">
        <v>13.51</v>
      </c>
      <c r="H1066" s="98">
        <v>1.57</v>
      </c>
      <c r="I1066" s="98">
        <v>15.08</v>
      </c>
      <c r="J1066" s="99">
        <v>213</v>
      </c>
      <c r="K1066" s="39" t="s">
        <v>69</v>
      </c>
      <c r="L1066" s="1">
        <v>17.79</v>
      </c>
      <c r="M1066" s="1">
        <v>32.869999999999997</v>
      </c>
      <c r="N1066" s="100">
        <v>131</v>
      </c>
      <c r="O1066" s="39" t="s">
        <v>69</v>
      </c>
      <c r="P1066" s="1">
        <v>25.41</v>
      </c>
      <c r="Q1066" s="39">
        <f>+P1066+M1066</f>
        <v>58.28</v>
      </c>
      <c r="R1066" s="99">
        <v>73</v>
      </c>
    </row>
    <row r="1067" spans="3:18" x14ac:dyDescent="0.15">
      <c r="C1067" s="97" t="s">
        <v>1093</v>
      </c>
      <c r="D1067" s="1" t="s">
        <v>68</v>
      </c>
      <c r="E1067" s="80" t="s">
        <v>61</v>
      </c>
      <c r="F1067" s="39" t="s">
        <v>62</v>
      </c>
      <c r="J1067" s="80"/>
      <c r="K1067" s="39"/>
      <c r="N1067" s="100"/>
      <c r="O1067" s="39"/>
      <c r="Q1067" s="39"/>
      <c r="R1067" s="80"/>
    </row>
    <row r="1068" spans="3:18" x14ac:dyDescent="0.15">
      <c r="C1068" s="97" t="s">
        <v>1094</v>
      </c>
      <c r="D1068" s="1" t="s">
        <v>68</v>
      </c>
      <c r="E1068" s="80" t="s">
        <v>61</v>
      </c>
      <c r="F1068" s="39" t="s">
        <v>62</v>
      </c>
      <c r="J1068" s="80"/>
      <c r="K1068" s="39"/>
      <c r="N1068" s="100"/>
      <c r="O1068" s="39"/>
      <c r="Q1068" s="39"/>
      <c r="R1068" s="80"/>
    </row>
    <row r="1069" spans="3:18" x14ac:dyDescent="0.15">
      <c r="C1069" s="97" t="s">
        <v>1196</v>
      </c>
      <c r="D1069" s="1" t="s">
        <v>79</v>
      </c>
      <c r="E1069" s="80" t="s">
        <v>61</v>
      </c>
      <c r="F1069" s="39" t="s">
        <v>69</v>
      </c>
      <c r="G1069" s="1">
        <v>12.75</v>
      </c>
      <c r="H1069" s="1">
        <v>1.57</v>
      </c>
      <c r="I1069" s="1">
        <v>14.32</v>
      </c>
      <c r="J1069" s="80">
        <v>352</v>
      </c>
      <c r="K1069" s="39" t="s">
        <v>62</v>
      </c>
      <c r="N1069" s="100"/>
      <c r="O1069" s="39"/>
      <c r="Q1069" s="39"/>
      <c r="R1069" s="80"/>
    </row>
    <row r="1070" spans="3:18" x14ac:dyDescent="0.15">
      <c r="C1070" s="97" t="s">
        <v>1095</v>
      </c>
      <c r="D1070" s="1" t="s">
        <v>64</v>
      </c>
      <c r="E1070" s="80" t="s">
        <v>61</v>
      </c>
      <c r="F1070" s="39" t="s">
        <v>69</v>
      </c>
      <c r="G1070" s="1">
        <v>10.38</v>
      </c>
      <c r="H1070" s="1">
        <v>1.1000000000000001</v>
      </c>
      <c r="I1070" s="1">
        <v>11.48</v>
      </c>
      <c r="J1070" s="80">
        <v>1206</v>
      </c>
      <c r="K1070" s="39" t="s">
        <v>62</v>
      </c>
      <c r="N1070" s="100"/>
      <c r="O1070" s="39"/>
      <c r="Q1070" s="39"/>
      <c r="R1070" s="80"/>
    </row>
    <row r="1071" spans="3:18" x14ac:dyDescent="0.15">
      <c r="C1071" s="97" t="s">
        <v>1096</v>
      </c>
      <c r="D1071" s="1" t="s">
        <v>68</v>
      </c>
      <c r="E1071" s="80" t="s">
        <v>61</v>
      </c>
      <c r="F1071" s="39" t="s">
        <v>62</v>
      </c>
      <c r="J1071" s="80"/>
      <c r="K1071" s="39"/>
      <c r="N1071" s="100"/>
      <c r="O1071" s="39"/>
      <c r="Q1071" s="39"/>
      <c r="R1071" s="80"/>
    </row>
    <row r="1072" spans="3:18" x14ac:dyDescent="0.15">
      <c r="C1072" s="97" t="s">
        <v>1097</v>
      </c>
      <c r="D1072" s="1" t="s">
        <v>64</v>
      </c>
      <c r="E1072" s="80" t="s">
        <v>61</v>
      </c>
      <c r="F1072" s="39" t="s">
        <v>62</v>
      </c>
      <c r="J1072" s="80"/>
      <c r="K1072" s="39"/>
      <c r="N1072" s="100"/>
      <c r="O1072" s="39"/>
      <c r="Q1072" s="39"/>
      <c r="R1072" s="80"/>
    </row>
    <row r="1073" spans="3:18" x14ac:dyDescent="0.15">
      <c r="C1073" s="97" t="s">
        <v>1098</v>
      </c>
      <c r="D1073" s="1" t="s">
        <v>79</v>
      </c>
      <c r="E1073" s="80" t="s">
        <v>61</v>
      </c>
      <c r="F1073" s="39" t="s">
        <v>69</v>
      </c>
      <c r="G1073" s="1">
        <v>10.45</v>
      </c>
      <c r="H1073" s="1">
        <v>2.21</v>
      </c>
      <c r="I1073" s="1">
        <v>12.66</v>
      </c>
      <c r="J1073" s="80">
        <v>872</v>
      </c>
      <c r="K1073" s="39" t="s">
        <v>62</v>
      </c>
      <c r="N1073" s="100"/>
      <c r="O1073" s="39"/>
      <c r="Q1073" s="39"/>
      <c r="R1073" s="80"/>
    </row>
    <row r="1074" spans="3:18" x14ac:dyDescent="0.15">
      <c r="C1074" s="97" t="s">
        <v>1099</v>
      </c>
      <c r="D1074" s="1" t="s">
        <v>68</v>
      </c>
      <c r="E1074" s="80" t="s">
        <v>61</v>
      </c>
      <c r="F1074" s="39" t="s">
        <v>69</v>
      </c>
      <c r="G1074" s="98">
        <v>11.2</v>
      </c>
      <c r="H1074" s="98">
        <v>2.36</v>
      </c>
      <c r="I1074" s="98">
        <v>13.559999999999999</v>
      </c>
      <c r="J1074" s="99">
        <v>551</v>
      </c>
      <c r="K1074" s="39" t="s">
        <v>69</v>
      </c>
      <c r="L1074" s="1">
        <v>16.399999999999999</v>
      </c>
      <c r="M1074" s="1">
        <v>29.959999999999997</v>
      </c>
      <c r="N1074" s="100">
        <v>452</v>
      </c>
      <c r="O1074" s="39" t="str">
        <f>+VLOOKUP(C1074,'[1]Notas 3º - TL'!$A$1:$B$678,2,"FALSO")</f>
        <v>SI</v>
      </c>
      <c r="Q1074" s="39"/>
      <c r="R1074" s="80"/>
    </row>
    <row r="1075" spans="3:18" x14ac:dyDescent="0.15">
      <c r="C1075" s="97" t="s">
        <v>1100</v>
      </c>
      <c r="D1075" s="1" t="s">
        <v>68</v>
      </c>
      <c r="E1075" s="80" t="s">
        <v>61</v>
      </c>
      <c r="F1075" s="39" t="s">
        <v>62</v>
      </c>
      <c r="J1075" s="80"/>
      <c r="K1075" s="39"/>
      <c r="N1075" s="100"/>
      <c r="O1075" s="39"/>
      <c r="Q1075" s="39"/>
      <c r="R1075" s="80"/>
    </row>
    <row r="1076" spans="3:18" x14ac:dyDescent="0.15">
      <c r="C1076" s="97" t="s">
        <v>1101</v>
      </c>
      <c r="D1076" s="1" t="s">
        <v>72</v>
      </c>
      <c r="E1076" s="80" t="s">
        <v>61</v>
      </c>
      <c r="F1076" s="39" t="s">
        <v>62</v>
      </c>
      <c r="J1076" s="80"/>
      <c r="K1076" s="39"/>
      <c r="N1076" s="100"/>
      <c r="O1076" s="39"/>
      <c r="Q1076" s="39"/>
      <c r="R1076" s="80"/>
    </row>
    <row r="1077" spans="3:18" x14ac:dyDescent="0.15">
      <c r="C1077" s="97" t="s">
        <v>1102</v>
      </c>
      <c r="D1077" s="1" t="s">
        <v>79</v>
      </c>
      <c r="E1077" s="80" t="s">
        <v>61</v>
      </c>
      <c r="F1077" s="39" t="s">
        <v>62</v>
      </c>
      <c r="J1077" s="80"/>
      <c r="K1077" s="39"/>
      <c r="N1077" s="100"/>
      <c r="O1077" s="39"/>
      <c r="Q1077" s="39"/>
      <c r="R1077" s="80"/>
    </row>
    <row r="1078" spans="3:18" x14ac:dyDescent="0.15">
      <c r="C1078" s="97" t="s">
        <v>1103</v>
      </c>
      <c r="D1078" s="1" t="s">
        <v>72</v>
      </c>
      <c r="E1078" s="80" t="s">
        <v>61</v>
      </c>
      <c r="F1078" s="39" t="s">
        <v>69</v>
      </c>
      <c r="G1078" s="98">
        <v>11.18</v>
      </c>
      <c r="H1078" s="98">
        <v>2.0499999999999998</v>
      </c>
      <c r="I1078" s="98">
        <v>13.23</v>
      </c>
      <c r="J1078" s="99">
        <v>662</v>
      </c>
      <c r="K1078" s="39" t="s">
        <v>69</v>
      </c>
      <c r="L1078" s="1">
        <v>16.97</v>
      </c>
      <c r="M1078" s="1">
        <v>30.2</v>
      </c>
      <c r="N1078" s="100">
        <v>397</v>
      </c>
      <c r="O1078" s="39" t="str">
        <f>+VLOOKUP(C1078,'[1]Notas 3º - TL'!$A$1:$B$678,2,"FALSO")</f>
        <v>SI</v>
      </c>
      <c r="Q1078" s="39"/>
      <c r="R1078" s="80"/>
    </row>
    <row r="1079" spans="3:18" x14ac:dyDescent="0.15">
      <c r="C1079" s="97" t="s">
        <v>1104</v>
      </c>
      <c r="D1079" s="1" t="s">
        <v>68</v>
      </c>
      <c r="E1079" s="80" t="s">
        <v>61</v>
      </c>
      <c r="F1079" s="39" t="s">
        <v>62</v>
      </c>
      <c r="J1079" s="80"/>
      <c r="K1079" s="39"/>
      <c r="N1079" s="100"/>
      <c r="O1079" s="39"/>
      <c r="Q1079" s="39"/>
      <c r="R1079" s="80"/>
    </row>
    <row r="1080" spans="3:18" x14ac:dyDescent="0.15">
      <c r="C1080" s="97" t="s">
        <v>1105</v>
      </c>
      <c r="D1080" s="1" t="s">
        <v>66</v>
      </c>
      <c r="E1080" s="80" t="s">
        <v>61</v>
      </c>
      <c r="F1080" s="39" t="s">
        <v>62</v>
      </c>
      <c r="J1080" s="80"/>
      <c r="K1080" s="39"/>
      <c r="N1080" s="100"/>
      <c r="O1080" s="39"/>
      <c r="Q1080" s="39"/>
      <c r="R1080" s="80"/>
    </row>
    <row r="1081" spans="3:18" x14ac:dyDescent="0.15">
      <c r="C1081" s="97" t="s">
        <v>1106</v>
      </c>
      <c r="D1081" s="1" t="s">
        <v>64</v>
      </c>
      <c r="E1081" s="80" t="s">
        <v>61</v>
      </c>
      <c r="F1081" s="39" t="s">
        <v>69</v>
      </c>
      <c r="G1081" s="1">
        <v>10.86</v>
      </c>
      <c r="H1081" s="1">
        <v>0.78</v>
      </c>
      <c r="I1081" s="1">
        <v>11.639999999999999</v>
      </c>
      <c r="J1081" s="80">
        <v>1158</v>
      </c>
      <c r="K1081" s="39" t="s">
        <v>62</v>
      </c>
      <c r="N1081" s="100"/>
      <c r="O1081" s="39"/>
      <c r="Q1081" s="39"/>
      <c r="R1081" s="80"/>
    </row>
    <row r="1082" spans="3:18" x14ac:dyDescent="0.15">
      <c r="C1082" s="97" t="s">
        <v>1107</v>
      </c>
      <c r="D1082" s="1" t="s">
        <v>85</v>
      </c>
      <c r="E1082" s="80" t="s">
        <v>61</v>
      </c>
      <c r="F1082" s="39" t="s">
        <v>62</v>
      </c>
      <c r="J1082" s="80"/>
      <c r="K1082" s="39"/>
      <c r="N1082" s="100"/>
      <c r="O1082" s="39"/>
      <c r="Q1082" s="39"/>
      <c r="R1082" s="80"/>
    </row>
    <row r="1083" spans="3:18" x14ac:dyDescent="0.15">
      <c r="C1083" s="97" t="s">
        <v>1108</v>
      </c>
      <c r="D1083" s="1" t="s">
        <v>68</v>
      </c>
      <c r="E1083" s="80" t="s">
        <v>61</v>
      </c>
      <c r="F1083" s="39" t="s">
        <v>62</v>
      </c>
      <c r="J1083" s="80"/>
      <c r="K1083" s="39"/>
      <c r="N1083" s="100"/>
      <c r="O1083" s="39"/>
      <c r="Q1083" s="39"/>
      <c r="R1083" s="80"/>
    </row>
    <row r="1084" spans="3:18" x14ac:dyDescent="0.15">
      <c r="C1084" s="97" t="s">
        <v>1109</v>
      </c>
      <c r="D1084" s="1" t="s">
        <v>68</v>
      </c>
      <c r="E1084" s="80" t="s">
        <v>61</v>
      </c>
      <c r="F1084" s="39" t="s">
        <v>62</v>
      </c>
      <c r="J1084" s="80"/>
      <c r="K1084" s="39"/>
      <c r="N1084" s="100"/>
      <c r="O1084" s="39"/>
      <c r="Q1084" s="39"/>
      <c r="R1084" s="80"/>
    </row>
    <row r="1085" spans="3:18" x14ac:dyDescent="0.15">
      <c r="C1085" s="97" t="s">
        <v>1110</v>
      </c>
      <c r="D1085" s="1" t="s">
        <v>64</v>
      </c>
      <c r="E1085" s="80" t="s">
        <v>61</v>
      </c>
      <c r="F1085" s="39" t="s">
        <v>62</v>
      </c>
      <c r="J1085" s="80"/>
      <c r="K1085" s="39"/>
      <c r="N1085" s="100"/>
      <c r="O1085" s="39"/>
      <c r="Q1085" s="39"/>
      <c r="R1085" s="80"/>
    </row>
    <row r="1086" spans="3:18" x14ac:dyDescent="0.15">
      <c r="C1086" s="97" t="s">
        <v>1111</v>
      </c>
      <c r="D1086" s="1" t="s">
        <v>72</v>
      </c>
      <c r="E1086" s="80" t="s">
        <v>61</v>
      </c>
      <c r="F1086" s="39" t="s">
        <v>62</v>
      </c>
      <c r="J1086" s="80"/>
      <c r="K1086" s="39"/>
      <c r="N1086" s="100"/>
      <c r="O1086" s="39"/>
      <c r="Q1086" s="39"/>
      <c r="R1086" s="80"/>
    </row>
    <row r="1087" spans="3:18" x14ac:dyDescent="0.15">
      <c r="C1087" s="97" t="s">
        <v>1112</v>
      </c>
      <c r="D1087" s="1" t="s">
        <v>72</v>
      </c>
      <c r="E1087" s="80" t="s">
        <v>61</v>
      </c>
      <c r="F1087" s="39" t="s">
        <v>62</v>
      </c>
      <c r="J1087" s="80"/>
      <c r="K1087" s="39"/>
      <c r="N1087" s="100"/>
      <c r="O1087" s="39"/>
      <c r="Q1087" s="39"/>
      <c r="R1087" s="80"/>
    </row>
    <row r="1088" spans="3:18" x14ac:dyDescent="0.15">
      <c r="C1088" s="97" t="s">
        <v>1197</v>
      </c>
      <c r="D1088" s="1" t="s">
        <v>68</v>
      </c>
      <c r="E1088" s="80" t="s">
        <v>61</v>
      </c>
      <c r="F1088" s="39" t="s">
        <v>62</v>
      </c>
      <c r="J1088" s="80"/>
      <c r="K1088" s="39"/>
      <c r="N1088" s="100"/>
      <c r="O1088" s="39"/>
      <c r="Q1088" s="39"/>
      <c r="R1088" s="80"/>
    </row>
    <row r="1089" spans="3:18" x14ac:dyDescent="0.15">
      <c r="C1089" s="97" t="s">
        <v>1198</v>
      </c>
      <c r="D1089" s="1" t="s">
        <v>64</v>
      </c>
      <c r="E1089" s="80" t="s">
        <v>61</v>
      </c>
      <c r="F1089" s="39" t="s">
        <v>62</v>
      </c>
      <c r="J1089" s="80"/>
      <c r="K1089" s="39"/>
      <c r="N1089" s="100"/>
      <c r="O1089" s="39"/>
      <c r="Q1089" s="39"/>
      <c r="R1089" s="80"/>
    </row>
    <row r="1090" spans="3:18" x14ac:dyDescent="0.15">
      <c r="C1090" s="97" t="s">
        <v>1113</v>
      </c>
      <c r="D1090" s="1" t="s">
        <v>68</v>
      </c>
      <c r="E1090" s="80" t="s">
        <v>61</v>
      </c>
      <c r="F1090" s="39" t="s">
        <v>62</v>
      </c>
      <c r="J1090" s="80"/>
      <c r="K1090" s="39"/>
      <c r="N1090" s="100"/>
      <c r="O1090" s="39"/>
      <c r="Q1090" s="39"/>
      <c r="R1090" s="80"/>
    </row>
    <row r="1091" spans="3:18" x14ac:dyDescent="0.15">
      <c r="C1091" s="97" t="s">
        <v>1199</v>
      </c>
      <c r="D1091" s="1" t="s">
        <v>64</v>
      </c>
      <c r="E1091" s="80" t="s">
        <v>61</v>
      </c>
      <c r="F1091" s="39" t="s">
        <v>62</v>
      </c>
      <c r="J1091" s="80"/>
      <c r="K1091" s="39"/>
      <c r="N1091" s="100"/>
      <c r="O1091" s="39"/>
      <c r="Q1091" s="39"/>
      <c r="R1091" s="80"/>
    </row>
    <row r="1092" spans="3:18" x14ac:dyDescent="0.15">
      <c r="C1092" s="97" t="s">
        <v>1114</v>
      </c>
      <c r="D1092" s="1" t="s">
        <v>85</v>
      </c>
      <c r="E1092" s="80" t="s">
        <v>61</v>
      </c>
      <c r="F1092" s="39" t="s">
        <v>62</v>
      </c>
      <c r="J1092" s="80"/>
      <c r="K1092" s="39"/>
      <c r="N1092" s="100"/>
      <c r="O1092" s="39"/>
      <c r="Q1092" s="39"/>
      <c r="R1092" s="80"/>
    </row>
    <row r="1093" spans="3:18" x14ac:dyDescent="0.15">
      <c r="C1093" s="97" t="s">
        <v>1115</v>
      </c>
      <c r="D1093" s="1" t="s">
        <v>68</v>
      </c>
      <c r="E1093" s="80" t="s">
        <v>61</v>
      </c>
      <c r="F1093" s="39" t="s">
        <v>69</v>
      </c>
      <c r="G1093" s="1">
        <v>11.03</v>
      </c>
      <c r="H1093" s="1">
        <v>1.57</v>
      </c>
      <c r="I1093" s="1">
        <v>12.6</v>
      </c>
      <c r="J1093" s="80">
        <v>888</v>
      </c>
      <c r="K1093" s="39" t="s">
        <v>62</v>
      </c>
      <c r="N1093" s="100"/>
      <c r="O1093" s="39"/>
      <c r="Q1093" s="39"/>
      <c r="R1093" s="80"/>
    </row>
    <row r="1094" spans="3:18" x14ac:dyDescent="0.15">
      <c r="C1094" s="97" t="s">
        <v>1116</v>
      </c>
      <c r="D1094" s="1" t="s">
        <v>72</v>
      </c>
      <c r="E1094" s="80" t="s">
        <v>61</v>
      </c>
      <c r="F1094" s="39" t="s">
        <v>62</v>
      </c>
      <c r="J1094" s="80"/>
      <c r="K1094" s="39"/>
      <c r="N1094" s="100"/>
      <c r="O1094" s="39"/>
      <c r="Q1094" s="39"/>
      <c r="R1094" s="80"/>
    </row>
    <row r="1095" spans="3:18" x14ac:dyDescent="0.15">
      <c r="C1095" s="97" t="s">
        <v>1117</v>
      </c>
      <c r="D1095" s="1" t="s">
        <v>79</v>
      </c>
      <c r="E1095" s="80" t="s">
        <v>61</v>
      </c>
      <c r="F1095" s="39" t="s">
        <v>69</v>
      </c>
      <c r="G1095" s="1">
        <v>11.46</v>
      </c>
      <c r="H1095" s="1">
        <v>0.31</v>
      </c>
      <c r="I1095" s="1">
        <v>11.770000000000001</v>
      </c>
      <c r="J1095" s="80">
        <v>1121</v>
      </c>
      <c r="K1095" s="39" t="s">
        <v>62</v>
      </c>
      <c r="N1095" s="100"/>
      <c r="O1095" s="39"/>
      <c r="Q1095" s="39"/>
      <c r="R1095" s="80"/>
    </row>
    <row r="1096" spans="3:18" x14ac:dyDescent="0.15">
      <c r="C1096" s="97" t="s">
        <v>1118</v>
      </c>
      <c r="D1096" s="1" t="s">
        <v>64</v>
      </c>
      <c r="E1096" s="80" t="s">
        <v>61</v>
      </c>
      <c r="F1096" s="39" t="s">
        <v>62</v>
      </c>
      <c r="J1096" s="80"/>
      <c r="K1096" s="39"/>
      <c r="N1096" s="100"/>
      <c r="O1096" s="39"/>
      <c r="Q1096" s="39"/>
      <c r="R1096" s="80"/>
    </row>
    <row r="1097" spans="3:18" x14ac:dyDescent="0.15">
      <c r="C1097" s="97" t="s">
        <v>1119</v>
      </c>
      <c r="D1097" s="1" t="s">
        <v>72</v>
      </c>
      <c r="E1097" s="80" t="s">
        <v>61</v>
      </c>
      <c r="F1097" s="39" t="s">
        <v>62</v>
      </c>
      <c r="J1097" s="80"/>
      <c r="K1097" s="39"/>
      <c r="N1097" s="100"/>
      <c r="O1097" s="39"/>
      <c r="Q1097" s="39"/>
      <c r="R1097" s="80"/>
    </row>
    <row r="1098" spans="3:18" x14ac:dyDescent="0.15">
      <c r="C1098" s="97" t="s">
        <v>1120</v>
      </c>
      <c r="D1098" s="1" t="s">
        <v>68</v>
      </c>
      <c r="E1098" s="80" t="s">
        <v>61</v>
      </c>
      <c r="F1098" s="39" t="s">
        <v>62</v>
      </c>
      <c r="J1098" s="80"/>
      <c r="K1098" s="39"/>
      <c r="N1098" s="100"/>
      <c r="O1098" s="39"/>
      <c r="Q1098" s="39"/>
      <c r="R1098" s="80"/>
    </row>
    <row r="1099" spans="3:18" x14ac:dyDescent="0.15">
      <c r="C1099" s="97" t="s">
        <v>1121</v>
      </c>
      <c r="D1099" s="1" t="s">
        <v>64</v>
      </c>
      <c r="E1099" s="80" t="s">
        <v>61</v>
      </c>
      <c r="F1099" s="39" t="s">
        <v>62</v>
      </c>
      <c r="J1099" s="80"/>
      <c r="K1099" s="39"/>
      <c r="N1099" s="100"/>
      <c r="O1099" s="39"/>
      <c r="Q1099" s="39"/>
      <c r="R1099" s="80"/>
    </row>
    <row r="1100" spans="3:18" x14ac:dyDescent="0.15">
      <c r="C1100" s="97" t="s">
        <v>1122</v>
      </c>
      <c r="D1100" s="1" t="s">
        <v>72</v>
      </c>
      <c r="E1100" s="80" t="s">
        <v>237</v>
      </c>
      <c r="F1100" s="39" t="s">
        <v>62</v>
      </c>
      <c r="J1100" s="80"/>
      <c r="K1100" s="39"/>
      <c r="N1100" s="100"/>
      <c r="O1100" s="39"/>
      <c r="Q1100" s="39"/>
      <c r="R1100" s="80"/>
    </row>
    <row r="1101" spans="3:18" x14ac:dyDescent="0.15">
      <c r="C1101" s="97" t="s">
        <v>1123</v>
      </c>
      <c r="D1101" s="1" t="s">
        <v>72</v>
      </c>
      <c r="E1101" s="80" t="s">
        <v>237</v>
      </c>
      <c r="F1101" s="39" t="s">
        <v>62</v>
      </c>
      <c r="J1101" s="80"/>
      <c r="K1101" s="39"/>
      <c r="N1101" s="100"/>
      <c r="O1101" s="39"/>
      <c r="Q1101" s="39"/>
      <c r="R1101" s="80"/>
    </row>
    <row r="1102" spans="3:18" x14ac:dyDescent="0.15">
      <c r="C1102" s="97" t="s">
        <v>1124</v>
      </c>
      <c r="D1102" s="1" t="s">
        <v>85</v>
      </c>
      <c r="E1102" s="80" t="s">
        <v>61</v>
      </c>
      <c r="F1102" s="39" t="s">
        <v>62</v>
      </c>
      <c r="J1102" s="80"/>
      <c r="K1102" s="39"/>
      <c r="N1102" s="100"/>
      <c r="O1102" s="39"/>
      <c r="Q1102" s="39"/>
      <c r="R1102" s="80"/>
    </row>
    <row r="1103" spans="3:18" x14ac:dyDescent="0.15">
      <c r="C1103" s="97" t="s">
        <v>1125</v>
      </c>
      <c r="D1103" s="1" t="s">
        <v>85</v>
      </c>
      <c r="E1103" s="80" t="s">
        <v>61</v>
      </c>
      <c r="F1103" s="39" t="s">
        <v>69</v>
      </c>
      <c r="G1103" s="1">
        <v>11.6</v>
      </c>
      <c r="H1103" s="1">
        <v>1.26</v>
      </c>
      <c r="I1103" s="1">
        <v>12.86</v>
      </c>
      <c r="J1103" s="80">
        <v>791</v>
      </c>
      <c r="K1103" s="39" t="s">
        <v>62</v>
      </c>
      <c r="N1103" s="100"/>
      <c r="O1103" s="39"/>
      <c r="Q1103" s="39"/>
      <c r="R1103" s="80"/>
    </row>
    <row r="1104" spans="3:18" x14ac:dyDescent="0.15">
      <c r="C1104" s="97" t="s">
        <v>1126</v>
      </c>
      <c r="D1104" s="1" t="s">
        <v>72</v>
      </c>
      <c r="E1104" s="80" t="s">
        <v>61</v>
      </c>
      <c r="F1104" s="39" t="s">
        <v>62</v>
      </c>
      <c r="J1104" s="80"/>
      <c r="K1104" s="39"/>
      <c r="N1104" s="100"/>
      <c r="O1104" s="39"/>
      <c r="Q1104" s="39"/>
      <c r="R1104" s="80"/>
    </row>
    <row r="1105" spans="3:18" x14ac:dyDescent="0.15">
      <c r="C1105" s="97" t="s">
        <v>1346</v>
      </c>
      <c r="D1105" s="1" t="s">
        <v>64</v>
      </c>
      <c r="E1105" s="80" t="s">
        <v>61</v>
      </c>
      <c r="F1105" s="39" t="s">
        <v>69</v>
      </c>
      <c r="G1105" s="98">
        <v>12.81</v>
      </c>
      <c r="H1105" s="98">
        <v>1.73</v>
      </c>
      <c r="I1105" s="98">
        <v>14.540000000000001</v>
      </c>
      <c r="J1105" s="99">
        <v>300</v>
      </c>
      <c r="K1105" s="39" t="s">
        <v>69</v>
      </c>
      <c r="L1105" s="1">
        <v>21.08</v>
      </c>
      <c r="M1105" s="1">
        <v>35.619999999999997</v>
      </c>
      <c r="N1105" s="100">
        <v>21</v>
      </c>
      <c r="O1105" s="39" t="s">
        <v>69</v>
      </c>
      <c r="P1105" s="1">
        <v>23.23</v>
      </c>
      <c r="Q1105" s="39">
        <f>+P1105+M1105</f>
        <v>58.849999999999994</v>
      </c>
      <c r="R1105" s="99">
        <v>63</v>
      </c>
    </row>
    <row r="1106" spans="3:18" x14ac:dyDescent="0.15">
      <c r="C1106" s="97" t="s">
        <v>1128</v>
      </c>
      <c r="D1106" s="1" t="s">
        <v>79</v>
      </c>
      <c r="E1106" s="80" t="s">
        <v>61</v>
      </c>
      <c r="F1106" s="39" t="s">
        <v>69</v>
      </c>
      <c r="G1106" s="1">
        <v>11.23</v>
      </c>
      <c r="H1106" s="1">
        <v>0.94</v>
      </c>
      <c r="I1106" s="1">
        <v>12.17</v>
      </c>
      <c r="J1106" s="80">
        <v>1022</v>
      </c>
      <c r="K1106" s="39" t="s">
        <v>62</v>
      </c>
      <c r="N1106" s="100"/>
      <c r="O1106" s="39"/>
      <c r="Q1106" s="39"/>
      <c r="R1106" s="80"/>
    </row>
    <row r="1107" spans="3:18" x14ac:dyDescent="0.15">
      <c r="C1107" s="97" t="s">
        <v>1129</v>
      </c>
      <c r="D1107" s="1" t="s">
        <v>68</v>
      </c>
      <c r="E1107" s="80" t="s">
        <v>61</v>
      </c>
      <c r="F1107" s="39" t="s">
        <v>69</v>
      </c>
      <c r="G1107" s="1">
        <v>10.3</v>
      </c>
      <c r="H1107" s="1">
        <v>0.94</v>
      </c>
      <c r="I1107" s="1">
        <v>11.24</v>
      </c>
      <c r="J1107" s="80">
        <v>1255</v>
      </c>
      <c r="K1107" s="39" t="s">
        <v>62</v>
      </c>
      <c r="N1107" s="100"/>
      <c r="O1107" s="39"/>
      <c r="Q1107" s="39"/>
      <c r="R1107" s="80"/>
    </row>
    <row r="1108" spans="3:18" x14ac:dyDescent="0.15">
      <c r="C1108" s="97" t="s">
        <v>1130</v>
      </c>
      <c r="D1108" s="1" t="s">
        <v>64</v>
      </c>
      <c r="E1108" s="80" t="s">
        <v>61</v>
      </c>
      <c r="F1108" s="39" t="s">
        <v>62</v>
      </c>
      <c r="J1108" s="80"/>
      <c r="K1108" s="39"/>
      <c r="N1108" s="100"/>
      <c r="O1108" s="39"/>
      <c r="Q1108" s="39"/>
      <c r="R1108" s="80"/>
    </row>
    <row r="1109" spans="3:18" x14ac:dyDescent="0.15">
      <c r="C1109" s="97" t="s">
        <v>1131</v>
      </c>
      <c r="D1109" s="1" t="s">
        <v>72</v>
      </c>
      <c r="E1109" s="80" t="s">
        <v>61</v>
      </c>
      <c r="F1109" s="39" t="s">
        <v>62</v>
      </c>
      <c r="J1109" s="80"/>
      <c r="K1109" s="39"/>
      <c r="N1109" s="100"/>
      <c r="O1109" s="39"/>
      <c r="Q1109" s="39"/>
      <c r="R1109" s="80"/>
    </row>
    <row r="1110" spans="3:18" x14ac:dyDescent="0.15">
      <c r="C1110" s="97" t="s">
        <v>1132</v>
      </c>
      <c r="D1110" s="1" t="s">
        <v>60</v>
      </c>
      <c r="E1110" s="80" t="s">
        <v>61</v>
      </c>
      <c r="F1110" s="39" t="s">
        <v>69</v>
      </c>
      <c r="G1110" s="98">
        <v>10.19</v>
      </c>
      <c r="H1110" s="98">
        <v>1.57</v>
      </c>
      <c r="I1110" s="98">
        <v>11.76</v>
      </c>
      <c r="J1110" s="99">
        <v>1130</v>
      </c>
      <c r="K1110" s="39" t="s">
        <v>69</v>
      </c>
      <c r="L1110" s="1">
        <v>15.85</v>
      </c>
      <c r="M1110" s="1">
        <v>27.61</v>
      </c>
      <c r="N1110" s="100">
        <v>733</v>
      </c>
      <c r="O1110" s="39" t="str">
        <f>+VLOOKUP(C1110,'[1]Notas 3º - TL'!$A$1:$B$678,2,"FALSO")</f>
        <v>SI</v>
      </c>
      <c r="Q1110" s="39"/>
      <c r="R1110" s="80"/>
    </row>
    <row r="1111" spans="3:18" x14ac:dyDescent="0.15">
      <c r="C1111" s="97" t="s">
        <v>1133</v>
      </c>
      <c r="D1111" s="1" t="s">
        <v>64</v>
      </c>
      <c r="E1111" s="80" t="s">
        <v>61</v>
      </c>
      <c r="F1111" s="39" t="s">
        <v>62</v>
      </c>
      <c r="J1111" s="80"/>
      <c r="K1111" s="39"/>
      <c r="N1111" s="100"/>
      <c r="O1111" s="39"/>
      <c r="Q1111" s="39"/>
      <c r="R1111" s="80"/>
    </row>
    <row r="1112" spans="3:18" x14ac:dyDescent="0.15">
      <c r="C1112" s="97" t="s">
        <v>1347</v>
      </c>
      <c r="D1112" s="1" t="s">
        <v>68</v>
      </c>
      <c r="E1112" s="80" t="s">
        <v>61</v>
      </c>
      <c r="F1112" s="39" t="s">
        <v>69</v>
      </c>
      <c r="G1112" s="98">
        <v>10.61</v>
      </c>
      <c r="H1112" s="98">
        <v>0.94</v>
      </c>
      <c r="I1112" s="98">
        <v>11.549999999999999</v>
      </c>
      <c r="J1112" s="99">
        <v>1192</v>
      </c>
      <c r="K1112" s="39" t="s">
        <v>69</v>
      </c>
      <c r="L1112" s="1">
        <v>18.260000000000002</v>
      </c>
      <c r="M1112" s="1">
        <v>29.810000000000002</v>
      </c>
      <c r="N1112" s="100">
        <v>480</v>
      </c>
      <c r="O1112" s="39" t="s">
        <v>69</v>
      </c>
      <c r="P1112" s="1">
        <v>23.06</v>
      </c>
      <c r="Q1112" s="39">
        <f>+P1112+M1112</f>
        <v>52.870000000000005</v>
      </c>
      <c r="R1112" s="99">
        <v>280</v>
      </c>
    </row>
    <row r="1113" spans="3:18" x14ac:dyDescent="0.15">
      <c r="C1113" s="97" t="s">
        <v>1356</v>
      </c>
      <c r="D1113" s="1" t="s">
        <v>85</v>
      </c>
      <c r="E1113" s="80" t="s">
        <v>61</v>
      </c>
      <c r="F1113" s="39" t="s">
        <v>69</v>
      </c>
      <c r="G1113" s="98">
        <v>12.7</v>
      </c>
      <c r="H1113" s="98">
        <v>0.94</v>
      </c>
      <c r="I1113" s="98">
        <v>13.639999999999999</v>
      </c>
      <c r="J1113" s="99">
        <v>534</v>
      </c>
      <c r="K1113" s="39" t="s">
        <v>69</v>
      </c>
      <c r="L1113" s="1">
        <v>16.93</v>
      </c>
      <c r="M1113" s="1">
        <v>30.57</v>
      </c>
      <c r="N1113" s="100">
        <v>354</v>
      </c>
      <c r="O1113" s="39" t="s">
        <v>69</v>
      </c>
      <c r="P1113" s="1">
        <v>20.23</v>
      </c>
      <c r="Q1113" s="39">
        <f>+P1113+M1113</f>
        <v>50.8</v>
      </c>
      <c r="R1113" s="99">
        <v>365</v>
      </c>
    </row>
    <row r="1114" spans="3:18" x14ac:dyDescent="0.15">
      <c r="C1114" s="97" t="s">
        <v>1135</v>
      </c>
      <c r="D1114" s="1" t="s">
        <v>64</v>
      </c>
      <c r="E1114" s="80" t="s">
        <v>61</v>
      </c>
      <c r="F1114" s="39" t="s">
        <v>62</v>
      </c>
      <c r="J1114" s="80"/>
      <c r="K1114" s="39"/>
      <c r="N1114" s="100"/>
      <c r="O1114" s="39"/>
      <c r="Q1114" s="39"/>
      <c r="R1114" s="80"/>
    </row>
    <row r="1115" spans="3:18" x14ac:dyDescent="0.15">
      <c r="C1115" s="97" t="s">
        <v>1146</v>
      </c>
      <c r="D1115" s="1" t="s">
        <v>64</v>
      </c>
      <c r="E1115" s="80" t="s">
        <v>61</v>
      </c>
      <c r="F1115" s="39" t="s">
        <v>69</v>
      </c>
      <c r="G1115" s="98">
        <v>11.05</v>
      </c>
      <c r="H1115" s="98">
        <v>2.0499999999999998</v>
      </c>
      <c r="I1115" s="98">
        <v>13.100000000000001</v>
      </c>
      <c r="J1115" s="99">
        <v>700</v>
      </c>
      <c r="K1115" s="39" t="s">
        <v>69</v>
      </c>
      <c r="L1115" s="1">
        <v>17.12</v>
      </c>
      <c r="M1115" s="1">
        <v>30.220000000000002</v>
      </c>
      <c r="N1115" s="100">
        <v>396</v>
      </c>
      <c r="O1115" s="39" t="s">
        <v>62</v>
      </c>
      <c r="Q1115" s="39"/>
      <c r="R1115" s="80"/>
    </row>
    <row r="1116" spans="3:18" x14ac:dyDescent="0.15">
      <c r="C1116" s="97" t="s">
        <v>1137</v>
      </c>
      <c r="D1116" s="1" t="s">
        <v>85</v>
      </c>
      <c r="E1116" s="80" t="s">
        <v>61</v>
      </c>
      <c r="F1116" s="39" t="s">
        <v>62</v>
      </c>
      <c r="J1116" s="80"/>
      <c r="K1116" s="39"/>
      <c r="N1116" s="100"/>
      <c r="O1116" s="39"/>
      <c r="Q1116" s="39"/>
      <c r="R1116" s="80"/>
    </row>
    <row r="1117" spans="3:18" x14ac:dyDescent="0.15">
      <c r="C1117" s="97" t="s">
        <v>1138</v>
      </c>
      <c r="D1117" s="1" t="s">
        <v>66</v>
      </c>
      <c r="E1117" s="80" t="s">
        <v>61</v>
      </c>
      <c r="F1117" s="39" t="s">
        <v>62</v>
      </c>
      <c r="J1117" s="80"/>
      <c r="K1117" s="39"/>
      <c r="N1117" s="100"/>
      <c r="O1117" s="39"/>
      <c r="Q1117" s="39"/>
      <c r="R1117" s="80"/>
    </row>
    <row r="1118" spans="3:18" x14ac:dyDescent="0.15">
      <c r="C1118" s="97" t="s">
        <v>1139</v>
      </c>
      <c r="D1118" s="1" t="s">
        <v>72</v>
      </c>
      <c r="E1118" s="80" t="s">
        <v>61</v>
      </c>
      <c r="F1118" s="39" t="s">
        <v>62</v>
      </c>
      <c r="J1118" s="80"/>
      <c r="K1118" s="39"/>
      <c r="N1118" s="100"/>
      <c r="O1118" s="39"/>
      <c r="Q1118" s="39"/>
      <c r="R1118" s="80"/>
    </row>
    <row r="1119" spans="3:18" x14ac:dyDescent="0.15">
      <c r="C1119" s="97" t="s">
        <v>1140</v>
      </c>
      <c r="D1119" s="1" t="s">
        <v>68</v>
      </c>
      <c r="E1119" s="80" t="s">
        <v>61</v>
      </c>
      <c r="F1119" s="39" t="s">
        <v>62</v>
      </c>
      <c r="J1119" s="80"/>
      <c r="K1119" s="39"/>
      <c r="N1119" s="100"/>
      <c r="O1119" s="39"/>
      <c r="Q1119" s="39"/>
      <c r="R1119" s="80"/>
    </row>
    <row r="1120" spans="3:18" x14ac:dyDescent="0.15">
      <c r="C1120" s="97" t="s">
        <v>1141</v>
      </c>
      <c r="D1120" s="1" t="s">
        <v>85</v>
      </c>
      <c r="E1120" s="80" t="s">
        <v>88</v>
      </c>
      <c r="F1120" s="39" t="s">
        <v>69</v>
      </c>
      <c r="G1120" s="1">
        <v>10.58</v>
      </c>
      <c r="H1120" s="1">
        <v>2.4</v>
      </c>
      <c r="I1120" s="1">
        <v>12.98</v>
      </c>
      <c r="J1120" s="80">
        <v>751</v>
      </c>
      <c r="K1120" s="39" t="s">
        <v>62</v>
      </c>
      <c r="N1120" s="100"/>
      <c r="O1120" s="39"/>
      <c r="Q1120" s="39"/>
      <c r="R1120" s="80"/>
    </row>
    <row r="1121" spans="3:18" x14ac:dyDescent="0.15">
      <c r="C1121" s="97" t="s">
        <v>1142</v>
      </c>
      <c r="D1121" s="1" t="s">
        <v>60</v>
      </c>
      <c r="E1121" s="80" t="s">
        <v>61</v>
      </c>
      <c r="F1121" s="39" t="s">
        <v>62</v>
      </c>
      <c r="J1121" s="80"/>
      <c r="K1121" s="39"/>
      <c r="N1121" s="100"/>
      <c r="O1121" s="39"/>
      <c r="Q1121" s="39"/>
      <c r="R1121" s="80"/>
    </row>
    <row r="1122" spans="3:18" x14ac:dyDescent="0.15">
      <c r="C1122" s="97" t="s">
        <v>1143</v>
      </c>
      <c r="D1122" s="1" t="s">
        <v>72</v>
      </c>
      <c r="E1122" s="80" t="s">
        <v>61</v>
      </c>
      <c r="F1122" s="39" t="s">
        <v>62</v>
      </c>
      <c r="J1122" s="80"/>
      <c r="K1122" s="39"/>
      <c r="N1122" s="100"/>
      <c r="O1122" s="39"/>
      <c r="Q1122" s="39"/>
      <c r="R1122" s="80"/>
    </row>
    <row r="1123" spans="3:18" x14ac:dyDescent="0.15">
      <c r="C1123" s="97" t="s">
        <v>1144</v>
      </c>
      <c r="D1123" s="1" t="s">
        <v>85</v>
      </c>
      <c r="E1123" s="80" t="s">
        <v>61</v>
      </c>
      <c r="F1123" s="39" t="s">
        <v>69</v>
      </c>
      <c r="G1123" s="1">
        <v>12.01</v>
      </c>
      <c r="H1123" s="1">
        <v>0.47</v>
      </c>
      <c r="I1123" s="1">
        <v>12.48</v>
      </c>
      <c r="J1123" s="80">
        <v>925</v>
      </c>
      <c r="K1123" s="39" t="s">
        <v>62</v>
      </c>
      <c r="N1123" s="100"/>
      <c r="O1123" s="39"/>
      <c r="Q1123" s="39"/>
      <c r="R1123" s="80"/>
    </row>
    <row r="1124" spans="3:18" x14ac:dyDescent="0.15">
      <c r="C1124" s="97" t="s">
        <v>1145</v>
      </c>
      <c r="D1124" s="1" t="s">
        <v>64</v>
      </c>
      <c r="E1124" s="80" t="s">
        <v>61</v>
      </c>
      <c r="F1124" s="39" t="s">
        <v>69</v>
      </c>
      <c r="G1124" s="1">
        <v>10.85</v>
      </c>
      <c r="H1124" s="1">
        <v>0.94</v>
      </c>
      <c r="I1124" s="1">
        <v>11.79</v>
      </c>
      <c r="J1124" s="80">
        <v>1115</v>
      </c>
      <c r="K1124" s="39" t="s">
        <v>62</v>
      </c>
      <c r="N1124" s="100"/>
      <c r="O1124" s="39"/>
      <c r="Q1124" s="39"/>
      <c r="R1124" s="80"/>
    </row>
    <row r="1125" spans="3:18" x14ac:dyDescent="0.15">
      <c r="C1125" s="97" t="s">
        <v>1358</v>
      </c>
      <c r="D1125" s="1" t="s">
        <v>60</v>
      </c>
      <c r="E1125" s="80" t="s">
        <v>61</v>
      </c>
      <c r="F1125" s="39" t="s">
        <v>69</v>
      </c>
      <c r="G1125" s="98">
        <v>12.28</v>
      </c>
      <c r="H1125" s="98">
        <v>1.73</v>
      </c>
      <c r="I1125" s="98">
        <v>14.01</v>
      </c>
      <c r="J1125" s="99">
        <v>425</v>
      </c>
      <c r="K1125" s="39" t="s">
        <v>69</v>
      </c>
      <c r="L1125" s="1">
        <v>18.52</v>
      </c>
      <c r="M1125" s="1">
        <v>32.53</v>
      </c>
      <c r="N1125" s="100">
        <v>150</v>
      </c>
      <c r="O1125" s="39" t="s">
        <v>69</v>
      </c>
      <c r="P1125" s="1">
        <v>22.53</v>
      </c>
      <c r="Q1125" s="39">
        <f>+P1125+M1125</f>
        <v>55.06</v>
      </c>
      <c r="R1125" s="99">
        <v>185</v>
      </c>
    </row>
    <row r="1126" spans="3:18" x14ac:dyDescent="0.15">
      <c r="C1126" s="97" t="s">
        <v>1147</v>
      </c>
      <c r="D1126" s="1" t="s">
        <v>64</v>
      </c>
      <c r="E1126" s="80" t="s">
        <v>61</v>
      </c>
      <c r="F1126" s="39" t="s">
        <v>62</v>
      </c>
      <c r="J1126" s="80"/>
      <c r="K1126" s="39"/>
      <c r="N1126" s="100"/>
      <c r="O1126" s="39"/>
      <c r="Q1126" s="39"/>
      <c r="R1126" s="80"/>
    </row>
    <row r="1127" spans="3:18" x14ac:dyDescent="0.15">
      <c r="C1127" s="97" t="s">
        <v>1148</v>
      </c>
      <c r="D1127" s="1" t="s">
        <v>85</v>
      </c>
      <c r="E1127" s="80" t="s">
        <v>61</v>
      </c>
      <c r="F1127" s="39" t="s">
        <v>62</v>
      </c>
      <c r="J1127" s="80"/>
      <c r="K1127" s="39"/>
      <c r="N1127" s="100"/>
      <c r="O1127" s="39"/>
      <c r="Q1127" s="39"/>
      <c r="R1127" s="80"/>
    </row>
    <row r="1128" spans="3:18" x14ac:dyDescent="0.15">
      <c r="C1128" s="97" t="s">
        <v>1149</v>
      </c>
      <c r="D1128" s="1" t="s">
        <v>72</v>
      </c>
      <c r="E1128" s="80" t="s">
        <v>61</v>
      </c>
      <c r="F1128" s="39" t="s">
        <v>62</v>
      </c>
      <c r="J1128" s="80"/>
      <c r="K1128" s="39"/>
      <c r="N1128" s="100"/>
      <c r="O1128" s="39"/>
      <c r="Q1128" s="39"/>
      <c r="R1128" s="80"/>
    </row>
    <row r="1129" spans="3:18" x14ac:dyDescent="0.15">
      <c r="C1129" s="97" t="s">
        <v>1157</v>
      </c>
      <c r="D1129" s="1" t="s">
        <v>66</v>
      </c>
      <c r="E1129" s="80" t="s">
        <v>61</v>
      </c>
      <c r="F1129" s="39" t="s">
        <v>69</v>
      </c>
      <c r="G1129" s="98">
        <v>13.02</v>
      </c>
      <c r="H1129" s="98">
        <v>0</v>
      </c>
      <c r="I1129" s="98">
        <v>13.02</v>
      </c>
      <c r="J1129" s="99">
        <v>729</v>
      </c>
      <c r="K1129" s="39" t="s">
        <v>69</v>
      </c>
      <c r="L1129" s="1">
        <v>17.239999999999998</v>
      </c>
      <c r="M1129" s="1">
        <v>30.259999999999998</v>
      </c>
      <c r="N1129" s="100">
        <v>391</v>
      </c>
      <c r="O1129" s="39" t="str">
        <f>+VLOOKUP(C1129,'[1]Notas 3º - TL'!$A$1:$B$678,2,"FALSO")</f>
        <v>SI</v>
      </c>
      <c r="Q1129" s="39"/>
      <c r="R1129" s="80"/>
    </row>
    <row r="1130" spans="3:18" x14ac:dyDescent="0.15">
      <c r="C1130" s="97" t="s">
        <v>1151</v>
      </c>
      <c r="D1130" s="1" t="s">
        <v>64</v>
      </c>
      <c r="E1130" s="80" t="s">
        <v>61</v>
      </c>
      <c r="F1130" s="39" t="s">
        <v>62</v>
      </c>
      <c r="J1130" s="80"/>
      <c r="K1130" s="39"/>
      <c r="N1130" s="100"/>
      <c r="O1130" s="39"/>
      <c r="Q1130" s="39"/>
      <c r="R1130" s="80"/>
    </row>
    <row r="1131" spans="3:18" x14ac:dyDescent="0.15">
      <c r="C1131" s="97" t="s">
        <v>1152</v>
      </c>
      <c r="D1131" s="1" t="s">
        <v>79</v>
      </c>
      <c r="E1131" s="80" t="s">
        <v>61</v>
      </c>
      <c r="F1131" s="39" t="s">
        <v>69</v>
      </c>
      <c r="G1131" s="1">
        <v>11.65</v>
      </c>
      <c r="H1131" s="1">
        <v>1.57</v>
      </c>
      <c r="I1131" s="1">
        <v>13.22</v>
      </c>
      <c r="J1131" s="80">
        <v>663</v>
      </c>
      <c r="K1131" s="39" t="s">
        <v>62</v>
      </c>
      <c r="N1131" s="100"/>
      <c r="O1131" s="39"/>
      <c r="Q1131" s="39"/>
      <c r="R1131" s="80"/>
    </row>
    <row r="1132" spans="3:18" x14ac:dyDescent="0.15">
      <c r="C1132" s="97" t="s">
        <v>1153</v>
      </c>
      <c r="D1132" s="1" t="s">
        <v>60</v>
      </c>
      <c r="E1132" s="80" t="s">
        <v>61</v>
      </c>
      <c r="F1132" s="39" t="s">
        <v>62</v>
      </c>
      <c r="J1132" s="80"/>
      <c r="K1132" s="39"/>
      <c r="N1132" s="100"/>
      <c r="O1132" s="39"/>
      <c r="Q1132" s="39"/>
      <c r="R1132" s="80"/>
    </row>
    <row r="1133" spans="3:18" x14ac:dyDescent="0.15">
      <c r="C1133" s="97" t="s">
        <v>1154</v>
      </c>
      <c r="D1133" s="1" t="s">
        <v>72</v>
      </c>
      <c r="E1133" s="80" t="s">
        <v>61</v>
      </c>
      <c r="F1133" s="39" t="s">
        <v>69</v>
      </c>
      <c r="G1133" s="1">
        <v>11.43</v>
      </c>
      <c r="H1133" s="1">
        <v>0.78</v>
      </c>
      <c r="I1133" s="1">
        <v>12.209999999999999</v>
      </c>
      <c r="J1133" s="80">
        <v>1007</v>
      </c>
      <c r="K1133" s="39" t="s">
        <v>62</v>
      </c>
      <c r="N1133" s="100"/>
      <c r="O1133" s="39"/>
      <c r="Q1133" s="39"/>
      <c r="R1133" s="80"/>
    </row>
    <row r="1134" spans="3:18" x14ac:dyDescent="0.15">
      <c r="C1134" s="97" t="s">
        <v>1155</v>
      </c>
      <c r="D1134" s="1" t="s">
        <v>64</v>
      </c>
      <c r="E1134" s="80" t="s">
        <v>88</v>
      </c>
      <c r="F1134" s="39" t="s">
        <v>62</v>
      </c>
      <c r="J1134" s="80"/>
      <c r="K1134" s="39"/>
      <c r="N1134" s="100"/>
      <c r="O1134" s="39"/>
      <c r="Q1134" s="39"/>
      <c r="R1134" s="80"/>
    </row>
    <row r="1135" spans="3:18" x14ac:dyDescent="0.15">
      <c r="C1135" s="97" t="s">
        <v>1156</v>
      </c>
      <c r="D1135" s="1" t="s">
        <v>66</v>
      </c>
      <c r="E1135" s="80" t="s">
        <v>61</v>
      </c>
      <c r="F1135" s="39" t="s">
        <v>62</v>
      </c>
      <c r="J1135" s="80"/>
      <c r="K1135" s="39"/>
      <c r="N1135" s="100"/>
      <c r="O1135" s="39"/>
      <c r="Q1135" s="39"/>
      <c r="R1135" s="80"/>
    </row>
    <row r="1136" spans="3:18" x14ac:dyDescent="0.15">
      <c r="C1136" s="97" t="s">
        <v>1163</v>
      </c>
      <c r="D1136" s="1" t="s">
        <v>64</v>
      </c>
      <c r="E1136" s="80" t="s">
        <v>61</v>
      </c>
      <c r="F1136" s="39" t="s">
        <v>69</v>
      </c>
      <c r="G1136" s="98">
        <v>13.13</v>
      </c>
      <c r="H1136" s="98">
        <v>0.78</v>
      </c>
      <c r="I1136" s="98">
        <v>13.91</v>
      </c>
      <c r="J1136" s="99">
        <v>462</v>
      </c>
      <c r="K1136" s="39" t="s">
        <v>69</v>
      </c>
      <c r="L1136" s="1">
        <v>16.71</v>
      </c>
      <c r="M1136" s="1">
        <v>30.62</v>
      </c>
      <c r="N1136" s="100">
        <v>342</v>
      </c>
      <c r="O1136" s="39" t="str">
        <f>+VLOOKUP(C1136,'[1]Notas 3º - TL'!$A$1:$B$678,2,"FALSO")</f>
        <v>SI</v>
      </c>
      <c r="Q1136" s="39"/>
      <c r="R1136" s="80"/>
    </row>
    <row r="1137" spans="3:18" x14ac:dyDescent="0.15">
      <c r="C1137" s="97" t="s">
        <v>1158</v>
      </c>
      <c r="D1137" s="1" t="s">
        <v>68</v>
      </c>
      <c r="E1137" s="80" t="s">
        <v>88</v>
      </c>
      <c r="F1137" s="39" t="s">
        <v>62</v>
      </c>
      <c r="J1137" s="80"/>
      <c r="K1137" s="39"/>
      <c r="N1137" s="100"/>
      <c r="O1137" s="39"/>
      <c r="Q1137" s="39"/>
      <c r="R1137" s="80"/>
    </row>
    <row r="1138" spans="3:18" x14ac:dyDescent="0.15">
      <c r="C1138" s="97" t="s">
        <v>1159</v>
      </c>
      <c r="D1138" s="1" t="s">
        <v>82</v>
      </c>
      <c r="E1138" s="80" t="s">
        <v>61</v>
      </c>
      <c r="F1138" s="39" t="s">
        <v>62</v>
      </c>
      <c r="J1138" s="80"/>
      <c r="K1138" s="39"/>
      <c r="N1138" s="100"/>
      <c r="O1138" s="39"/>
      <c r="Q1138" s="39"/>
      <c r="R1138" s="80"/>
    </row>
    <row r="1139" spans="3:18" x14ac:dyDescent="0.15">
      <c r="C1139" s="97" t="s">
        <v>1160</v>
      </c>
      <c r="D1139" s="1" t="s">
        <v>79</v>
      </c>
      <c r="E1139" s="80" t="s">
        <v>61</v>
      </c>
      <c r="F1139" s="39" t="s">
        <v>69</v>
      </c>
      <c r="G1139" s="1">
        <v>10.38</v>
      </c>
      <c r="H1139" s="1">
        <v>1.26</v>
      </c>
      <c r="I1139" s="1">
        <v>11.64</v>
      </c>
      <c r="J1139" s="80">
        <v>1160</v>
      </c>
      <c r="K1139" s="39" t="s">
        <v>62</v>
      </c>
      <c r="N1139" s="100"/>
      <c r="O1139" s="39"/>
      <c r="Q1139" s="39"/>
      <c r="R1139" s="80"/>
    </row>
    <row r="1140" spans="3:18" x14ac:dyDescent="0.15">
      <c r="C1140" s="97" t="s">
        <v>1161</v>
      </c>
      <c r="D1140" s="1" t="s">
        <v>85</v>
      </c>
      <c r="E1140" s="80" t="s">
        <v>88</v>
      </c>
      <c r="F1140" s="39" t="s">
        <v>62</v>
      </c>
      <c r="J1140" s="80"/>
      <c r="K1140" s="39"/>
      <c r="N1140" s="100"/>
      <c r="O1140" s="39"/>
      <c r="Q1140" s="39"/>
      <c r="R1140" s="80"/>
    </row>
    <row r="1141" spans="3:18" x14ac:dyDescent="0.15">
      <c r="C1141" s="97" t="s">
        <v>1162</v>
      </c>
      <c r="D1141" s="1" t="s">
        <v>68</v>
      </c>
      <c r="E1141" s="80" t="s">
        <v>61</v>
      </c>
      <c r="F1141" s="39" t="s">
        <v>69</v>
      </c>
      <c r="G1141" s="1">
        <v>12.8</v>
      </c>
      <c r="H1141" s="1">
        <v>1.1000000000000001</v>
      </c>
      <c r="I1141" s="1">
        <v>13.9</v>
      </c>
      <c r="J1141" s="80">
        <v>466</v>
      </c>
      <c r="K1141" s="39" t="s">
        <v>62</v>
      </c>
      <c r="N1141" s="100"/>
      <c r="O1141" s="39"/>
      <c r="Q1141" s="39"/>
      <c r="R1141" s="80"/>
    </row>
    <row r="1142" spans="3:18" x14ac:dyDescent="0.15">
      <c r="C1142" s="97" t="s">
        <v>1384</v>
      </c>
      <c r="D1142" s="1" t="s">
        <v>64</v>
      </c>
      <c r="E1142" s="80" t="s">
        <v>61</v>
      </c>
      <c r="F1142" s="39" t="s">
        <v>69</v>
      </c>
      <c r="G1142" s="98">
        <v>14.35</v>
      </c>
      <c r="H1142" s="98">
        <v>2.21</v>
      </c>
      <c r="I1142" s="98">
        <v>16.559999999999999</v>
      </c>
      <c r="J1142" s="99">
        <v>51</v>
      </c>
      <c r="K1142" s="39" t="s">
        <v>69</v>
      </c>
      <c r="L1142" s="1">
        <v>17.899999999999999</v>
      </c>
      <c r="M1142" s="98">
        <v>34.459999999999994</v>
      </c>
      <c r="N1142" s="100">
        <v>56</v>
      </c>
      <c r="O1142" s="39" t="s">
        <v>69</v>
      </c>
      <c r="P1142" s="1">
        <v>24.49</v>
      </c>
      <c r="Q1142" s="39">
        <f>+P1142+M1142</f>
        <v>58.949999999999989</v>
      </c>
      <c r="R1142" s="99">
        <v>62</v>
      </c>
    </row>
    <row r="1143" spans="3:18" x14ac:dyDescent="0.15">
      <c r="C1143" s="97" t="s">
        <v>1164</v>
      </c>
      <c r="D1143" s="1" t="s">
        <v>66</v>
      </c>
      <c r="E1143" s="80" t="s">
        <v>61</v>
      </c>
      <c r="F1143" s="39" t="s">
        <v>62</v>
      </c>
      <c r="J1143" s="80"/>
      <c r="K1143" s="39"/>
      <c r="N1143" s="100"/>
      <c r="O1143" s="39"/>
      <c r="Q1143" s="39"/>
      <c r="R1143" s="80"/>
    </row>
    <row r="1144" spans="3:18" x14ac:dyDescent="0.15">
      <c r="C1144" s="97" t="s">
        <v>1165</v>
      </c>
      <c r="D1144" s="1" t="s">
        <v>64</v>
      </c>
      <c r="E1144" s="80" t="s">
        <v>61</v>
      </c>
      <c r="F1144" s="39" t="s">
        <v>62</v>
      </c>
      <c r="J1144" s="80"/>
      <c r="K1144" s="39"/>
      <c r="N1144" s="100"/>
      <c r="O1144" s="39"/>
      <c r="Q1144" s="39"/>
      <c r="R1144" s="80"/>
    </row>
    <row r="1145" spans="3:18" x14ac:dyDescent="0.15">
      <c r="C1145" s="97" t="s">
        <v>1166</v>
      </c>
      <c r="D1145" s="1" t="s">
        <v>68</v>
      </c>
      <c r="E1145" s="80" t="s">
        <v>61</v>
      </c>
      <c r="F1145" s="39" t="s">
        <v>62</v>
      </c>
      <c r="J1145" s="80"/>
      <c r="K1145" s="39"/>
      <c r="N1145" s="100"/>
      <c r="O1145" s="39"/>
      <c r="Q1145" s="39"/>
      <c r="R1145" s="80"/>
    </row>
    <row r="1146" spans="3:18" x14ac:dyDescent="0.15">
      <c r="C1146" s="97" t="s">
        <v>1200</v>
      </c>
      <c r="D1146" s="1" t="s">
        <v>79</v>
      </c>
      <c r="E1146" s="80" t="s">
        <v>61</v>
      </c>
      <c r="F1146" s="39" t="s">
        <v>62</v>
      </c>
      <c r="J1146" s="80"/>
      <c r="K1146" s="39"/>
      <c r="N1146" s="100"/>
      <c r="O1146" s="39"/>
      <c r="Q1146" s="39"/>
      <c r="R1146" s="80"/>
    </row>
    <row r="1147" spans="3:18" x14ac:dyDescent="0.15">
      <c r="C1147" s="97" t="s">
        <v>1167</v>
      </c>
      <c r="D1147" s="1" t="s">
        <v>79</v>
      </c>
      <c r="E1147" s="80" t="s">
        <v>61</v>
      </c>
      <c r="F1147" s="39" t="s">
        <v>62</v>
      </c>
      <c r="J1147" s="80"/>
      <c r="K1147" s="39"/>
      <c r="N1147" s="100"/>
      <c r="O1147" s="39"/>
      <c r="Q1147" s="39"/>
      <c r="R1147" s="80"/>
    </row>
    <row r="1148" spans="3:18" x14ac:dyDescent="0.15">
      <c r="C1148" s="97" t="s">
        <v>1168</v>
      </c>
      <c r="D1148" s="1" t="s">
        <v>64</v>
      </c>
      <c r="E1148" s="80" t="s">
        <v>61</v>
      </c>
      <c r="F1148" s="39" t="s">
        <v>69</v>
      </c>
      <c r="G1148" s="1">
        <v>12.28</v>
      </c>
      <c r="H1148" s="1">
        <v>1.57</v>
      </c>
      <c r="I1148" s="1">
        <v>13.85</v>
      </c>
      <c r="J1148" s="80">
        <v>482</v>
      </c>
      <c r="K1148" s="39" t="s">
        <v>62</v>
      </c>
      <c r="N1148" s="100"/>
      <c r="O1148" s="39"/>
      <c r="Q1148" s="39"/>
      <c r="R1148" s="80"/>
    </row>
    <row r="1149" spans="3:18" x14ac:dyDescent="0.15">
      <c r="C1149" s="97" t="s">
        <v>1169</v>
      </c>
      <c r="D1149" s="1" t="s">
        <v>85</v>
      </c>
      <c r="E1149" s="80" t="s">
        <v>61</v>
      </c>
      <c r="F1149" s="39" t="s">
        <v>62</v>
      </c>
      <c r="J1149" s="80"/>
      <c r="K1149" s="39"/>
      <c r="N1149" s="100"/>
      <c r="O1149" s="39"/>
      <c r="Q1149" s="39"/>
      <c r="R1149" s="80"/>
    </row>
    <row r="1150" spans="3:18" x14ac:dyDescent="0.15">
      <c r="C1150" s="97" t="s">
        <v>1170</v>
      </c>
      <c r="D1150" s="1" t="s">
        <v>68</v>
      </c>
      <c r="E1150" s="80" t="s">
        <v>61</v>
      </c>
      <c r="F1150" s="39" t="s">
        <v>62</v>
      </c>
      <c r="J1150" s="80"/>
      <c r="K1150" s="39"/>
      <c r="N1150" s="100"/>
      <c r="O1150" s="39"/>
      <c r="Q1150" s="39"/>
      <c r="R1150" s="80"/>
    </row>
    <row r="1151" spans="3:18" x14ac:dyDescent="0.15">
      <c r="C1151" s="97" t="s">
        <v>1387</v>
      </c>
      <c r="D1151" s="1" t="s">
        <v>64</v>
      </c>
      <c r="E1151" s="80" t="s">
        <v>61</v>
      </c>
      <c r="F1151" s="39" t="s">
        <v>69</v>
      </c>
      <c r="G1151" s="98">
        <v>14.78</v>
      </c>
      <c r="H1151" s="98">
        <v>1.73</v>
      </c>
      <c r="I1151" s="98">
        <v>16.509999999999998</v>
      </c>
      <c r="J1151" s="99">
        <v>58</v>
      </c>
      <c r="K1151" s="39" t="s">
        <v>69</v>
      </c>
      <c r="L1151" s="1">
        <v>15.91</v>
      </c>
      <c r="M1151" s="1">
        <v>32.42</v>
      </c>
      <c r="N1151" s="100">
        <v>160</v>
      </c>
      <c r="O1151" s="39" t="s">
        <v>69</v>
      </c>
      <c r="P1151" s="1">
        <v>23.55</v>
      </c>
      <c r="Q1151" s="39">
        <f>+P1151+M1151</f>
        <v>55.97</v>
      </c>
      <c r="R1151" s="99">
        <v>134</v>
      </c>
    </row>
    <row r="1152" spans="3:18" x14ac:dyDescent="0.15">
      <c r="C1152" s="97" t="s">
        <v>1172</v>
      </c>
      <c r="D1152" s="1" t="s">
        <v>64</v>
      </c>
      <c r="E1152" s="80" t="s">
        <v>61</v>
      </c>
      <c r="F1152" s="39" t="s">
        <v>69</v>
      </c>
      <c r="G1152" s="1">
        <v>11.48</v>
      </c>
      <c r="H1152" s="1">
        <v>0.78</v>
      </c>
      <c r="I1152" s="1">
        <v>12.26</v>
      </c>
      <c r="J1152" s="80">
        <v>992</v>
      </c>
      <c r="K1152" s="39" t="s">
        <v>62</v>
      </c>
      <c r="N1152" s="100"/>
      <c r="O1152" s="39"/>
      <c r="Q1152" s="39"/>
      <c r="R1152" s="80"/>
    </row>
    <row r="1153" spans="3:18" x14ac:dyDescent="0.15">
      <c r="C1153" s="97" t="s">
        <v>1173</v>
      </c>
      <c r="D1153" s="1" t="s">
        <v>60</v>
      </c>
      <c r="E1153" s="80" t="s">
        <v>61</v>
      </c>
      <c r="F1153" s="39" t="s">
        <v>62</v>
      </c>
      <c r="J1153" s="80"/>
      <c r="K1153" s="39"/>
      <c r="N1153" s="100"/>
      <c r="O1153" s="39"/>
      <c r="Q1153" s="39"/>
      <c r="R1153" s="80"/>
    </row>
    <row r="1154" spans="3:18" x14ac:dyDescent="0.15">
      <c r="C1154" s="97" t="s">
        <v>1174</v>
      </c>
      <c r="D1154" s="1" t="s">
        <v>68</v>
      </c>
      <c r="E1154" s="80" t="s">
        <v>61</v>
      </c>
      <c r="F1154" s="39" t="s">
        <v>62</v>
      </c>
      <c r="J1154" s="80"/>
      <c r="K1154" s="39"/>
      <c r="N1154" s="100"/>
      <c r="O1154" s="39"/>
      <c r="Q1154" s="39"/>
      <c r="R1154" s="80"/>
    </row>
    <row r="1155" spans="3:18" x14ac:dyDescent="0.15">
      <c r="C1155" s="97" t="s">
        <v>1396</v>
      </c>
      <c r="D1155" s="1" t="s">
        <v>66</v>
      </c>
      <c r="E1155" s="80" t="s">
        <v>61</v>
      </c>
      <c r="F1155" s="39" t="s">
        <v>69</v>
      </c>
      <c r="G1155" s="98">
        <v>14</v>
      </c>
      <c r="H1155" s="98">
        <v>1.26</v>
      </c>
      <c r="I1155" s="98">
        <v>15.26</v>
      </c>
      <c r="J1155" s="99">
        <v>186</v>
      </c>
      <c r="K1155" s="39" t="s">
        <v>69</v>
      </c>
      <c r="L1155" s="1">
        <v>18.760000000000002</v>
      </c>
      <c r="M1155" s="1">
        <v>34.020000000000003</v>
      </c>
      <c r="N1155" s="100">
        <v>73</v>
      </c>
      <c r="O1155" s="39" t="s">
        <v>69</v>
      </c>
      <c r="P1155" s="1">
        <v>25.74</v>
      </c>
      <c r="Q1155" s="39">
        <f>+P1155+M1155</f>
        <v>59.760000000000005</v>
      </c>
      <c r="R1155" s="99">
        <v>46</v>
      </c>
    </row>
    <row r="1156" spans="3:18" x14ac:dyDescent="0.15">
      <c r="C1156" s="97" t="s">
        <v>1176</v>
      </c>
      <c r="D1156" s="1" t="s">
        <v>68</v>
      </c>
      <c r="E1156" s="80" t="s">
        <v>61</v>
      </c>
      <c r="F1156" s="39" t="s">
        <v>62</v>
      </c>
      <c r="J1156" s="80"/>
      <c r="K1156" s="39"/>
      <c r="N1156" s="100"/>
      <c r="O1156" s="39"/>
      <c r="Q1156" s="39"/>
      <c r="R1156" s="80"/>
    </row>
    <row r="1157" spans="3:18" x14ac:dyDescent="0.15">
      <c r="C1157" s="97" t="s">
        <v>1177</v>
      </c>
      <c r="D1157" s="1" t="s">
        <v>68</v>
      </c>
      <c r="E1157" s="80" t="s">
        <v>61</v>
      </c>
      <c r="F1157" s="39" t="s">
        <v>69</v>
      </c>
      <c r="G1157" s="1">
        <v>10.52</v>
      </c>
      <c r="H1157" s="1">
        <v>0.78</v>
      </c>
      <c r="I1157" s="1">
        <v>11.299999999999999</v>
      </c>
      <c r="J1157" s="80">
        <v>1245</v>
      </c>
      <c r="K1157" s="39" t="s">
        <v>62</v>
      </c>
      <c r="N1157" s="100"/>
      <c r="O1157" s="39"/>
      <c r="Q1157" s="39"/>
      <c r="R1157" s="80"/>
    </row>
    <row r="1158" spans="3:18" x14ac:dyDescent="0.15">
      <c r="C1158" s="97" t="s">
        <v>1178</v>
      </c>
      <c r="D1158" s="1" t="s">
        <v>68</v>
      </c>
      <c r="E1158" s="80" t="s">
        <v>88</v>
      </c>
      <c r="F1158" s="39" t="s">
        <v>62</v>
      </c>
      <c r="J1158" s="80"/>
      <c r="K1158" s="39"/>
      <c r="N1158" s="100"/>
      <c r="O1158" s="39"/>
      <c r="Q1158" s="39"/>
      <c r="R1158" s="80"/>
    </row>
    <row r="1159" spans="3:18" x14ac:dyDescent="0.15">
      <c r="C1159" s="97" t="s">
        <v>1179</v>
      </c>
      <c r="D1159" s="1" t="s">
        <v>79</v>
      </c>
      <c r="E1159" s="80" t="s">
        <v>61</v>
      </c>
      <c r="F1159" s="39" t="s">
        <v>69</v>
      </c>
      <c r="G1159" s="1">
        <v>11.71</v>
      </c>
      <c r="H1159" s="1">
        <v>1.1000000000000001</v>
      </c>
      <c r="I1159" s="1">
        <v>12.81</v>
      </c>
      <c r="J1159" s="80">
        <v>808</v>
      </c>
      <c r="K1159" s="39" t="s">
        <v>62</v>
      </c>
      <c r="N1159" s="100"/>
      <c r="O1159" s="39"/>
      <c r="Q1159" s="39"/>
      <c r="R1159" s="80"/>
    </row>
    <row r="1160" spans="3:18" x14ac:dyDescent="0.15">
      <c r="C1160" s="97" t="s">
        <v>1182</v>
      </c>
      <c r="D1160" s="1" t="s">
        <v>64</v>
      </c>
      <c r="E1160" s="80" t="s">
        <v>61</v>
      </c>
      <c r="F1160" s="39" t="s">
        <v>69</v>
      </c>
      <c r="G1160" s="98">
        <v>12.35</v>
      </c>
      <c r="H1160" s="98">
        <v>1.89</v>
      </c>
      <c r="I1160" s="98">
        <v>14.24</v>
      </c>
      <c r="J1160" s="99">
        <v>370</v>
      </c>
      <c r="K1160" s="39" t="s">
        <v>69</v>
      </c>
      <c r="L1160" s="1">
        <v>16.14</v>
      </c>
      <c r="M1160" s="1">
        <v>30.380000000000003</v>
      </c>
      <c r="N1160" s="100">
        <v>374</v>
      </c>
      <c r="O1160" s="39" t="str">
        <f>+VLOOKUP(C1160,'[1]Notas 3º - TL'!$A$1:$B$678,2,"FALSO")</f>
        <v>SI</v>
      </c>
      <c r="Q1160" s="39"/>
      <c r="R1160" s="80"/>
    </row>
    <row r="1161" spans="3:18" x14ac:dyDescent="0.15">
      <c r="C1161" s="97" t="s">
        <v>1181</v>
      </c>
      <c r="D1161" s="1" t="s">
        <v>72</v>
      </c>
      <c r="E1161" s="80" t="s">
        <v>61</v>
      </c>
      <c r="F1161" s="39" t="s">
        <v>62</v>
      </c>
      <c r="J1161" s="80"/>
      <c r="K1161" s="39"/>
      <c r="N1161" s="100"/>
      <c r="O1161" s="39"/>
      <c r="Q1161" s="39"/>
      <c r="R1161" s="80"/>
    </row>
    <row r="1162" spans="3:18" x14ac:dyDescent="0.15">
      <c r="C1162" s="97" t="s">
        <v>1403</v>
      </c>
      <c r="D1162" s="1" t="s">
        <v>64</v>
      </c>
      <c r="E1162" s="80" t="s">
        <v>61</v>
      </c>
      <c r="F1162" s="39" t="s">
        <v>69</v>
      </c>
      <c r="G1162" s="98">
        <v>16.84</v>
      </c>
      <c r="H1162" s="98">
        <v>2.21</v>
      </c>
      <c r="I1162" s="98">
        <v>19.05</v>
      </c>
      <c r="J1162" s="99">
        <v>3</v>
      </c>
      <c r="K1162" s="39" t="s">
        <v>69</v>
      </c>
      <c r="L1162" s="1">
        <v>19.11</v>
      </c>
      <c r="M1162" s="1">
        <v>38.159999999999997</v>
      </c>
      <c r="N1162" s="100">
        <v>2</v>
      </c>
      <c r="O1162" s="39" t="s">
        <v>69</v>
      </c>
      <c r="P1162" s="1">
        <v>26.26</v>
      </c>
      <c r="Q1162" s="39">
        <f>+P1162+M1162</f>
        <v>64.42</v>
      </c>
      <c r="R1162" s="99">
        <v>5</v>
      </c>
    </row>
    <row r="1163" spans="3:18" x14ac:dyDescent="0.15">
      <c r="C1163" s="97" t="s">
        <v>1183</v>
      </c>
      <c r="D1163" s="1" t="s">
        <v>64</v>
      </c>
      <c r="E1163" s="80" t="s">
        <v>88</v>
      </c>
      <c r="F1163" s="39" t="s">
        <v>62</v>
      </c>
      <c r="J1163" s="80"/>
      <c r="K1163" s="39"/>
      <c r="N1163" s="100"/>
      <c r="O1163" s="39"/>
      <c r="Q1163" s="39"/>
      <c r="R1163" s="80"/>
    </row>
    <row r="1164" spans="3:18" x14ac:dyDescent="0.15">
      <c r="C1164" s="97" t="s">
        <v>1184</v>
      </c>
      <c r="D1164" s="1" t="s">
        <v>68</v>
      </c>
      <c r="E1164" s="80" t="s">
        <v>61</v>
      </c>
      <c r="F1164" s="39" t="s">
        <v>62</v>
      </c>
      <c r="J1164" s="80"/>
      <c r="K1164" s="39"/>
      <c r="N1164" s="100"/>
      <c r="O1164" s="39"/>
      <c r="Q1164" s="39"/>
      <c r="R1164" s="80"/>
    </row>
    <row r="1165" spans="3:18" x14ac:dyDescent="0.15">
      <c r="C1165" s="97" t="s">
        <v>1185</v>
      </c>
      <c r="D1165" s="1" t="s">
        <v>85</v>
      </c>
      <c r="E1165" s="80" t="s">
        <v>61</v>
      </c>
      <c r="F1165" s="39" t="s">
        <v>62</v>
      </c>
      <c r="J1165" s="80"/>
      <c r="K1165" s="39"/>
      <c r="N1165" s="100"/>
      <c r="O1165" s="39"/>
      <c r="Q1165" s="39"/>
      <c r="R1165" s="80"/>
    </row>
    <row r="1166" spans="3:18" x14ac:dyDescent="0.15">
      <c r="C1166" s="97" t="s">
        <v>1415</v>
      </c>
      <c r="D1166" s="1" t="s">
        <v>85</v>
      </c>
      <c r="E1166" s="80" t="s">
        <v>61</v>
      </c>
      <c r="F1166" s="39" t="s">
        <v>69</v>
      </c>
      <c r="G1166" s="98">
        <v>15.17</v>
      </c>
      <c r="H1166" s="98">
        <v>2.84</v>
      </c>
      <c r="I1166" s="98">
        <v>18.009999999999998</v>
      </c>
      <c r="J1166" s="99">
        <v>12</v>
      </c>
      <c r="K1166" s="39" t="s">
        <v>69</v>
      </c>
      <c r="L1166" s="1">
        <v>16.05</v>
      </c>
      <c r="M1166" s="1">
        <v>34.06</v>
      </c>
      <c r="N1166" s="100">
        <v>69</v>
      </c>
      <c r="O1166" s="39" t="s">
        <v>69</v>
      </c>
      <c r="P1166" s="1">
        <v>26.83</v>
      </c>
      <c r="Q1166" s="39">
        <f>+P1166+M1166</f>
        <v>60.89</v>
      </c>
      <c r="R1166" s="99">
        <v>31</v>
      </c>
    </row>
    <row r="1167" spans="3:18" x14ac:dyDescent="0.15">
      <c r="C1167" s="97" t="s">
        <v>1187</v>
      </c>
      <c r="D1167" s="1" t="s">
        <v>68</v>
      </c>
      <c r="E1167" s="80" t="s">
        <v>61</v>
      </c>
      <c r="F1167" s="39" t="s">
        <v>62</v>
      </c>
      <c r="J1167" s="80"/>
      <c r="K1167" s="39"/>
      <c r="N1167" s="100"/>
      <c r="O1167" s="39"/>
      <c r="Q1167" s="39"/>
      <c r="R1167" s="80"/>
    </row>
    <row r="1168" spans="3:18" x14ac:dyDescent="0.15">
      <c r="C1168" s="97" t="s">
        <v>1188</v>
      </c>
      <c r="D1168" s="1" t="s">
        <v>68</v>
      </c>
      <c r="E1168" s="80" t="s">
        <v>61</v>
      </c>
      <c r="F1168" s="39" t="s">
        <v>62</v>
      </c>
      <c r="J1168" s="80"/>
      <c r="K1168" s="39"/>
      <c r="N1168" s="100"/>
      <c r="O1168" s="39"/>
      <c r="Q1168" s="39"/>
      <c r="R1168" s="80"/>
    </row>
    <row r="1169" spans="3:18" x14ac:dyDescent="0.15">
      <c r="C1169" s="97" t="s">
        <v>1189</v>
      </c>
      <c r="D1169" s="1" t="s">
        <v>64</v>
      </c>
      <c r="E1169" s="80" t="s">
        <v>61</v>
      </c>
      <c r="F1169" s="39" t="s">
        <v>62</v>
      </c>
      <c r="J1169" s="80"/>
      <c r="K1169" s="39"/>
      <c r="N1169" s="100"/>
      <c r="O1169" s="39"/>
      <c r="Q1169" s="39"/>
      <c r="R1169" s="80"/>
    </row>
    <row r="1170" spans="3:18" x14ac:dyDescent="0.15">
      <c r="C1170" s="97" t="s">
        <v>1190</v>
      </c>
      <c r="D1170" s="1" t="s">
        <v>72</v>
      </c>
      <c r="E1170" s="80" t="s">
        <v>61</v>
      </c>
      <c r="F1170" s="39" t="s">
        <v>62</v>
      </c>
      <c r="J1170" s="80"/>
      <c r="K1170" s="39"/>
      <c r="N1170" s="100"/>
      <c r="O1170" s="39"/>
      <c r="Q1170" s="39"/>
      <c r="R1170" s="80"/>
    </row>
    <row r="1171" spans="3:18" x14ac:dyDescent="0.15">
      <c r="C1171" s="97" t="s">
        <v>1195</v>
      </c>
      <c r="D1171" s="1" t="s">
        <v>64</v>
      </c>
      <c r="E1171" s="80" t="s">
        <v>61</v>
      </c>
      <c r="F1171" s="39" t="s">
        <v>69</v>
      </c>
      <c r="G1171" s="98">
        <v>12.47</v>
      </c>
      <c r="H1171" s="98">
        <v>1.26</v>
      </c>
      <c r="I1171" s="98">
        <v>13.73</v>
      </c>
      <c r="J1171" s="99">
        <v>510</v>
      </c>
      <c r="K1171" s="39" t="s">
        <v>69</v>
      </c>
      <c r="L1171" s="1">
        <v>16.690000000000001</v>
      </c>
      <c r="M1171" s="1">
        <v>30.42</v>
      </c>
      <c r="N1171" s="100">
        <v>366</v>
      </c>
      <c r="O1171" s="39" t="str">
        <f>+VLOOKUP(C1171,'[1]Notas 3º - TL'!$A$1:$B$678,2,"FALSO")</f>
        <v>SI</v>
      </c>
      <c r="Q1171" s="39"/>
      <c r="R1171" s="80"/>
    </row>
    <row r="1172" spans="3:18" x14ac:dyDescent="0.15">
      <c r="C1172" s="97" t="s">
        <v>1192</v>
      </c>
      <c r="D1172" s="1" t="s">
        <v>72</v>
      </c>
      <c r="E1172" s="80" t="s">
        <v>61</v>
      </c>
      <c r="F1172" s="39" t="s">
        <v>62</v>
      </c>
      <c r="J1172" s="80"/>
      <c r="K1172" s="39"/>
      <c r="N1172" s="100"/>
      <c r="O1172" s="39"/>
      <c r="Q1172" s="39"/>
      <c r="R1172" s="80"/>
    </row>
    <row r="1173" spans="3:18" x14ac:dyDescent="0.15">
      <c r="C1173" s="97" t="s">
        <v>1193</v>
      </c>
      <c r="D1173" s="1" t="s">
        <v>72</v>
      </c>
      <c r="E1173" s="80" t="s">
        <v>61</v>
      </c>
      <c r="F1173" s="39" t="s">
        <v>62</v>
      </c>
      <c r="J1173" s="80"/>
      <c r="K1173" s="39"/>
      <c r="N1173" s="100"/>
      <c r="O1173" s="39"/>
      <c r="Q1173" s="39"/>
      <c r="R1173" s="80"/>
    </row>
    <row r="1174" spans="3:18" x14ac:dyDescent="0.15">
      <c r="C1174" s="97" t="s">
        <v>1194</v>
      </c>
      <c r="D1174" s="1" t="s">
        <v>85</v>
      </c>
      <c r="E1174" s="80" t="s">
        <v>61</v>
      </c>
      <c r="F1174" s="39" t="s">
        <v>69</v>
      </c>
      <c r="G1174" s="1">
        <v>12.67</v>
      </c>
      <c r="H1174" s="1">
        <v>1.26</v>
      </c>
      <c r="I1174" s="1">
        <v>13.93</v>
      </c>
      <c r="J1174" s="80">
        <v>451</v>
      </c>
      <c r="K1174" s="39" t="s">
        <v>62</v>
      </c>
      <c r="N1174" s="100"/>
      <c r="O1174" s="39"/>
      <c r="Q1174" s="39"/>
      <c r="R1174" s="80"/>
    </row>
    <row r="1175" spans="3:18" x14ac:dyDescent="0.15">
      <c r="C1175" s="97" t="s">
        <v>1201</v>
      </c>
      <c r="D1175" s="1" t="s">
        <v>66</v>
      </c>
      <c r="E1175" s="80" t="s">
        <v>61</v>
      </c>
      <c r="F1175" s="39" t="s">
        <v>62</v>
      </c>
      <c r="J1175" s="80"/>
      <c r="K1175" s="39"/>
      <c r="N1175" s="100"/>
      <c r="O1175" s="39"/>
      <c r="Q1175" s="39"/>
      <c r="R1175" s="80"/>
    </row>
    <row r="1176" spans="3:18" x14ac:dyDescent="0.15">
      <c r="C1176" s="97" t="s">
        <v>1202</v>
      </c>
      <c r="D1176" s="1" t="s">
        <v>60</v>
      </c>
      <c r="E1176" s="80" t="s">
        <v>61</v>
      </c>
      <c r="F1176" s="39" t="s">
        <v>62</v>
      </c>
      <c r="J1176" s="80"/>
      <c r="K1176" s="39"/>
      <c r="N1176" s="100"/>
      <c r="O1176" s="39"/>
      <c r="Q1176" s="39"/>
      <c r="R1176" s="80"/>
    </row>
    <row r="1177" spans="3:18" x14ac:dyDescent="0.15">
      <c r="C1177" s="97" t="s">
        <v>1203</v>
      </c>
      <c r="D1177" s="1" t="s">
        <v>68</v>
      </c>
      <c r="E1177" s="80" t="s">
        <v>61</v>
      </c>
      <c r="F1177" s="39" t="s">
        <v>62</v>
      </c>
      <c r="J1177" s="80"/>
      <c r="K1177" s="39"/>
      <c r="N1177" s="100"/>
      <c r="O1177" s="39"/>
      <c r="Q1177" s="39"/>
      <c r="R1177" s="80"/>
    </row>
    <row r="1178" spans="3:18" x14ac:dyDescent="0.15">
      <c r="C1178" s="97" t="s">
        <v>1422</v>
      </c>
      <c r="D1178" s="1" t="s">
        <v>79</v>
      </c>
      <c r="E1178" s="80" t="s">
        <v>61</v>
      </c>
      <c r="F1178" s="39" t="s">
        <v>69</v>
      </c>
      <c r="G1178" s="98">
        <v>13.78</v>
      </c>
      <c r="H1178" s="98">
        <v>1.42</v>
      </c>
      <c r="I1178" s="98">
        <v>15.2</v>
      </c>
      <c r="J1178" s="99">
        <v>191</v>
      </c>
      <c r="K1178" s="39" t="s">
        <v>69</v>
      </c>
      <c r="L1178" s="1">
        <v>19.010000000000002</v>
      </c>
      <c r="M1178" s="98">
        <v>34.21</v>
      </c>
      <c r="N1178" s="100">
        <v>63</v>
      </c>
      <c r="O1178" s="39" t="s">
        <v>69</v>
      </c>
      <c r="P1178" s="1">
        <v>26.06</v>
      </c>
      <c r="Q1178" s="39">
        <f>+P1178+M1178</f>
        <v>60.269999999999996</v>
      </c>
      <c r="R1178" s="99">
        <v>41</v>
      </c>
    </row>
    <row r="1179" spans="3:18" x14ac:dyDescent="0.15">
      <c r="C1179" s="97" t="s">
        <v>1205</v>
      </c>
      <c r="D1179" s="1" t="s">
        <v>85</v>
      </c>
      <c r="E1179" s="80" t="s">
        <v>61</v>
      </c>
      <c r="F1179" s="39" t="s">
        <v>69</v>
      </c>
      <c r="G1179" s="1">
        <v>11.86</v>
      </c>
      <c r="H1179" s="1">
        <v>0.63</v>
      </c>
      <c r="I1179" s="1">
        <v>12.49</v>
      </c>
      <c r="J1179" s="80">
        <v>921</v>
      </c>
      <c r="K1179" s="39" t="s">
        <v>62</v>
      </c>
      <c r="N1179" s="100"/>
      <c r="O1179" s="39"/>
      <c r="Q1179" s="39"/>
      <c r="R1179" s="80"/>
    </row>
    <row r="1180" spans="3:18" x14ac:dyDescent="0.15">
      <c r="C1180" s="97" t="s">
        <v>1206</v>
      </c>
      <c r="D1180" s="1" t="s">
        <v>60</v>
      </c>
      <c r="E1180" s="80" t="s">
        <v>61</v>
      </c>
      <c r="F1180" s="39" t="s">
        <v>69</v>
      </c>
      <c r="G1180" s="1">
        <v>13.11</v>
      </c>
      <c r="H1180" s="1">
        <v>1.26</v>
      </c>
      <c r="I1180" s="1">
        <v>14.37</v>
      </c>
      <c r="J1180" s="80">
        <v>343</v>
      </c>
      <c r="K1180" s="39" t="s">
        <v>62</v>
      </c>
      <c r="N1180" s="100"/>
      <c r="O1180" s="39"/>
      <c r="Q1180" s="39"/>
      <c r="R1180" s="80"/>
    </row>
    <row r="1181" spans="3:18" x14ac:dyDescent="0.15">
      <c r="C1181" s="97" t="s">
        <v>1207</v>
      </c>
      <c r="D1181" s="1" t="s">
        <v>68</v>
      </c>
      <c r="E1181" s="80" t="s">
        <v>61</v>
      </c>
      <c r="F1181" s="39" t="s">
        <v>62</v>
      </c>
      <c r="J1181" s="80"/>
      <c r="K1181" s="39"/>
      <c r="N1181" s="100"/>
      <c r="O1181" s="39"/>
      <c r="Q1181" s="39"/>
      <c r="R1181" s="80"/>
    </row>
    <row r="1182" spans="3:18" x14ac:dyDescent="0.15">
      <c r="C1182" s="97" t="s">
        <v>1424</v>
      </c>
      <c r="D1182" s="1" t="s">
        <v>60</v>
      </c>
      <c r="E1182" s="80" t="s">
        <v>61</v>
      </c>
      <c r="F1182" s="39" t="s">
        <v>69</v>
      </c>
      <c r="G1182" s="98">
        <v>13.75</v>
      </c>
      <c r="H1182" s="98">
        <v>0.31</v>
      </c>
      <c r="I1182" s="98">
        <v>14.06</v>
      </c>
      <c r="J1182" s="99">
        <v>411</v>
      </c>
      <c r="K1182" s="39" t="s">
        <v>69</v>
      </c>
      <c r="L1182" s="1">
        <v>17.41</v>
      </c>
      <c r="M1182" s="1">
        <v>31.47</v>
      </c>
      <c r="N1182" s="100">
        <v>240</v>
      </c>
      <c r="O1182" s="39" t="s">
        <v>69</v>
      </c>
      <c r="P1182" s="1">
        <v>21.51</v>
      </c>
      <c r="Q1182" s="39">
        <f>+P1182+M1182</f>
        <v>52.980000000000004</v>
      </c>
      <c r="R1182" s="99">
        <v>273</v>
      </c>
    </row>
    <row r="1183" spans="3:18" x14ac:dyDescent="0.15">
      <c r="C1183" s="97" t="s">
        <v>1209</v>
      </c>
      <c r="D1183" s="1" t="s">
        <v>60</v>
      </c>
      <c r="E1183" s="80" t="s">
        <v>61</v>
      </c>
      <c r="F1183" s="39" t="s">
        <v>69</v>
      </c>
      <c r="G1183" s="1">
        <v>10.37</v>
      </c>
      <c r="H1183" s="1">
        <v>1.57</v>
      </c>
      <c r="I1183" s="1">
        <v>11.94</v>
      </c>
      <c r="J1183" s="80">
        <v>1080</v>
      </c>
      <c r="K1183" s="39" t="s">
        <v>62</v>
      </c>
      <c r="N1183" s="100"/>
      <c r="O1183" s="39"/>
      <c r="Q1183" s="39"/>
      <c r="R1183" s="80"/>
    </row>
    <row r="1184" spans="3:18" x14ac:dyDescent="0.15">
      <c r="C1184" s="97" t="s">
        <v>1210</v>
      </c>
      <c r="D1184" s="1" t="s">
        <v>66</v>
      </c>
      <c r="E1184" s="80" t="s">
        <v>61</v>
      </c>
      <c r="F1184" s="39" t="s">
        <v>62</v>
      </c>
      <c r="J1184" s="80"/>
      <c r="K1184" s="39"/>
      <c r="N1184" s="100"/>
      <c r="O1184" s="39"/>
      <c r="Q1184" s="39"/>
      <c r="R1184" s="80"/>
    </row>
    <row r="1185" spans="3:18" x14ac:dyDescent="0.15">
      <c r="C1185" s="97" t="s">
        <v>1211</v>
      </c>
      <c r="D1185" s="1" t="s">
        <v>79</v>
      </c>
      <c r="E1185" s="80" t="s">
        <v>61</v>
      </c>
      <c r="F1185" s="39" t="s">
        <v>62</v>
      </c>
      <c r="J1185" s="80"/>
      <c r="K1185" s="39"/>
      <c r="N1185" s="100"/>
      <c r="O1185" s="39"/>
      <c r="Q1185" s="39"/>
      <c r="R1185" s="80"/>
    </row>
    <row r="1186" spans="3:18" x14ac:dyDescent="0.15">
      <c r="C1186" s="97" t="s">
        <v>1212</v>
      </c>
      <c r="D1186" s="1" t="s">
        <v>64</v>
      </c>
      <c r="E1186" s="80" t="s">
        <v>61</v>
      </c>
      <c r="F1186" s="39" t="s">
        <v>69</v>
      </c>
      <c r="G1186" s="1">
        <v>11.23</v>
      </c>
      <c r="H1186" s="1">
        <v>1.26</v>
      </c>
      <c r="I1186" s="1">
        <v>12.49</v>
      </c>
      <c r="J1186" s="80">
        <v>923</v>
      </c>
      <c r="K1186" s="39" t="s">
        <v>62</v>
      </c>
      <c r="N1186" s="100"/>
      <c r="O1186" s="39"/>
      <c r="Q1186" s="39"/>
      <c r="R1186" s="80"/>
    </row>
    <row r="1187" spans="3:18" x14ac:dyDescent="0.15">
      <c r="C1187" s="97" t="s">
        <v>1213</v>
      </c>
      <c r="D1187" s="1" t="s">
        <v>72</v>
      </c>
      <c r="E1187" s="80" t="s">
        <v>61</v>
      </c>
      <c r="F1187" s="39" t="s">
        <v>62</v>
      </c>
      <c r="J1187" s="80"/>
      <c r="K1187" s="39"/>
      <c r="N1187" s="100"/>
      <c r="O1187" s="39"/>
      <c r="Q1187" s="39"/>
      <c r="R1187" s="80"/>
    </row>
    <row r="1188" spans="3:18" x14ac:dyDescent="0.15">
      <c r="C1188" s="97" t="s">
        <v>1214</v>
      </c>
      <c r="D1188" s="1" t="s">
        <v>64</v>
      </c>
      <c r="E1188" s="80" t="s">
        <v>61</v>
      </c>
      <c r="F1188" s="39" t="s">
        <v>62</v>
      </c>
      <c r="J1188" s="80"/>
      <c r="K1188" s="39"/>
      <c r="N1188" s="100"/>
      <c r="O1188" s="39"/>
      <c r="Q1188" s="39"/>
      <c r="R1188" s="80"/>
    </row>
    <row r="1189" spans="3:18" x14ac:dyDescent="0.15">
      <c r="C1189" s="97" t="s">
        <v>1215</v>
      </c>
      <c r="D1189" s="1" t="s">
        <v>64</v>
      </c>
      <c r="E1189" s="80" t="s">
        <v>61</v>
      </c>
      <c r="F1189" s="39" t="s">
        <v>62</v>
      </c>
      <c r="J1189" s="80"/>
      <c r="K1189" s="39"/>
      <c r="N1189" s="100"/>
      <c r="O1189" s="39"/>
      <c r="Q1189" s="39"/>
      <c r="R1189" s="80"/>
    </row>
    <row r="1190" spans="3:18" x14ac:dyDescent="0.15">
      <c r="C1190" s="97" t="s">
        <v>1216</v>
      </c>
      <c r="D1190" s="1" t="s">
        <v>68</v>
      </c>
      <c r="E1190" s="80" t="s">
        <v>61</v>
      </c>
      <c r="F1190" s="39" t="s">
        <v>62</v>
      </c>
      <c r="J1190" s="80"/>
      <c r="K1190" s="39"/>
      <c r="N1190" s="100"/>
      <c r="O1190" s="39"/>
      <c r="Q1190" s="39"/>
      <c r="R1190" s="80"/>
    </row>
    <row r="1191" spans="3:18" x14ac:dyDescent="0.15">
      <c r="C1191" s="97" t="s">
        <v>1217</v>
      </c>
      <c r="D1191" s="1" t="s">
        <v>68</v>
      </c>
      <c r="E1191" s="80" t="s">
        <v>61</v>
      </c>
      <c r="F1191" s="39" t="s">
        <v>62</v>
      </c>
      <c r="J1191" s="80"/>
      <c r="K1191" s="39"/>
      <c r="N1191" s="100"/>
      <c r="O1191" s="39"/>
      <c r="Q1191" s="39"/>
      <c r="R1191" s="80"/>
    </row>
    <row r="1192" spans="3:18" x14ac:dyDescent="0.15">
      <c r="C1192" s="97" t="s">
        <v>1218</v>
      </c>
      <c r="D1192" s="1" t="s">
        <v>66</v>
      </c>
      <c r="E1192" s="80" t="s">
        <v>61</v>
      </c>
      <c r="F1192" s="39" t="s">
        <v>62</v>
      </c>
      <c r="J1192" s="80"/>
      <c r="K1192" s="39"/>
      <c r="N1192" s="100"/>
      <c r="O1192" s="39"/>
      <c r="Q1192" s="39"/>
      <c r="R1192" s="80"/>
    </row>
    <row r="1193" spans="3:18" x14ac:dyDescent="0.15">
      <c r="C1193" s="97" t="s">
        <v>1219</v>
      </c>
      <c r="D1193" s="1" t="s">
        <v>66</v>
      </c>
      <c r="E1193" s="80" t="s">
        <v>61</v>
      </c>
      <c r="F1193" s="39" t="s">
        <v>62</v>
      </c>
      <c r="J1193" s="80"/>
      <c r="K1193" s="39"/>
      <c r="N1193" s="100"/>
      <c r="O1193" s="39"/>
      <c r="Q1193" s="39"/>
      <c r="R1193" s="80"/>
    </row>
    <row r="1194" spans="3:18" x14ac:dyDescent="0.15">
      <c r="C1194" s="97" t="s">
        <v>1220</v>
      </c>
      <c r="D1194" s="1" t="s">
        <v>64</v>
      </c>
      <c r="E1194" s="80" t="s">
        <v>61</v>
      </c>
      <c r="F1194" s="39" t="s">
        <v>62</v>
      </c>
      <c r="J1194" s="80"/>
      <c r="K1194" s="39"/>
      <c r="N1194" s="100"/>
      <c r="O1194" s="39"/>
      <c r="Q1194" s="39"/>
      <c r="R1194" s="80"/>
    </row>
    <row r="1195" spans="3:18" x14ac:dyDescent="0.15">
      <c r="C1195" s="97" t="s">
        <v>1221</v>
      </c>
      <c r="D1195" s="1" t="s">
        <v>85</v>
      </c>
      <c r="E1195" s="80" t="s">
        <v>61</v>
      </c>
      <c r="F1195" s="39" t="s">
        <v>62</v>
      </c>
      <c r="J1195" s="80"/>
      <c r="K1195" s="39"/>
      <c r="N1195" s="100"/>
      <c r="O1195" s="39"/>
      <c r="Q1195" s="39"/>
      <c r="R1195" s="80"/>
    </row>
    <row r="1196" spans="3:18" x14ac:dyDescent="0.15">
      <c r="C1196" s="97" t="s">
        <v>1222</v>
      </c>
      <c r="D1196" s="1" t="s">
        <v>79</v>
      </c>
      <c r="E1196" s="80" t="s">
        <v>61</v>
      </c>
      <c r="F1196" s="39" t="s">
        <v>69</v>
      </c>
      <c r="G1196" s="1">
        <v>10.25</v>
      </c>
      <c r="H1196" s="1">
        <v>0.47</v>
      </c>
      <c r="I1196" s="1">
        <v>10.72</v>
      </c>
      <c r="J1196" s="80">
        <v>1340</v>
      </c>
      <c r="K1196" s="39" t="s">
        <v>62</v>
      </c>
      <c r="N1196" s="100"/>
      <c r="O1196" s="39"/>
      <c r="Q1196" s="39"/>
      <c r="R1196" s="80"/>
    </row>
    <row r="1197" spans="3:18" x14ac:dyDescent="0.15">
      <c r="C1197" s="97" t="s">
        <v>1223</v>
      </c>
      <c r="D1197" s="1" t="s">
        <v>85</v>
      </c>
      <c r="E1197" s="80" t="s">
        <v>61</v>
      </c>
      <c r="F1197" s="39" t="s">
        <v>62</v>
      </c>
      <c r="J1197" s="80"/>
      <c r="K1197" s="39"/>
      <c r="N1197" s="100"/>
      <c r="O1197" s="39"/>
      <c r="Q1197" s="39"/>
      <c r="R1197" s="80"/>
    </row>
    <row r="1198" spans="3:18" x14ac:dyDescent="0.15">
      <c r="C1198" s="97" t="s">
        <v>1434</v>
      </c>
      <c r="D1198" s="1" t="s">
        <v>79</v>
      </c>
      <c r="E1198" s="80" t="s">
        <v>61</v>
      </c>
      <c r="F1198" s="39" t="s">
        <v>69</v>
      </c>
      <c r="G1198" s="98">
        <v>12.46</v>
      </c>
      <c r="H1198" s="98">
        <v>1.26</v>
      </c>
      <c r="I1198" s="98">
        <v>13.72</v>
      </c>
      <c r="J1198" s="99">
        <v>512</v>
      </c>
      <c r="K1198" s="39" t="s">
        <v>69</v>
      </c>
      <c r="L1198" s="1">
        <v>16.87</v>
      </c>
      <c r="M1198" s="1">
        <v>30.590000000000003</v>
      </c>
      <c r="N1198" s="100">
        <v>348</v>
      </c>
      <c r="O1198" s="39" t="s">
        <v>69</v>
      </c>
      <c r="P1198" s="1">
        <v>21.49</v>
      </c>
      <c r="Q1198" s="39">
        <f>+P1198+M1198</f>
        <v>52.08</v>
      </c>
      <c r="R1198" s="99">
        <v>308</v>
      </c>
    </row>
    <row r="1199" spans="3:18" x14ac:dyDescent="0.15">
      <c r="C1199" s="97" t="s">
        <v>1225</v>
      </c>
      <c r="D1199" s="1" t="s">
        <v>79</v>
      </c>
      <c r="E1199" s="80" t="s">
        <v>61</v>
      </c>
      <c r="F1199" s="39" t="s">
        <v>62</v>
      </c>
      <c r="J1199" s="80"/>
      <c r="K1199" s="39"/>
      <c r="N1199" s="100"/>
      <c r="O1199" s="39"/>
      <c r="Q1199" s="39"/>
      <c r="R1199" s="80"/>
    </row>
    <row r="1200" spans="3:18" x14ac:dyDescent="0.15">
      <c r="C1200" s="97" t="s">
        <v>1226</v>
      </c>
      <c r="D1200" s="1" t="s">
        <v>85</v>
      </c>
      <c r="E1200" s="80" t="s">
        <v>61</v>
      </c>
      <c r="F1200" s="39" t="s">
        <v>69</v>
      </c>
      <c r="G1200" s="1">
        <v>10.11</v>
      </c>
      <c r="H1200" s="1">
        <v>0.15</v>
      </c>
      <c r="I1200" s="1">
        <v>10.26</v>
      </c>
      <c r="J1200" s="80">
        <v>1371</v>
      </c>
      <c r="K1200" s="39" t="s">
        <v>62</v>
      </c>
      <c r="N1200" s="100"/>
      <c r="O1200" s="39"/>
      <c r="Q1200" s="39"/>
      <c r="R1200" s="80"/>
    </row>
    <row r="1201" spans="3:18" x14ac:dyDescent="0.15">
      <c r="C1201" s="97" t="s">
        <v>1227</v>
      </c>
      <c r="D1201" s="1" t="s">
        <v>85</v>
      </c>
      <c r="E1201" s="80" t="s">
        <v>61</v>
      </c>
      <c r="F1201" s="39" t="s">
        <v>62</v>
      </c>
      <c r="J1201" s="80"/>
      <c r="K1201" s="39"/>
      <c r="N1201" s="100"/>
      <c r="O1201" s="39"/>
      <c r="Q1201" s="39"/>
      <c r="R1201" s="80"/>
    </row>
    <row r="1202" spans="3:18" x14ac:dyDescent="0.15">
      <c r="C1202" s="97" t="s">
        <v>1228</v>
      </c>
      <c r="D1202" s="1" t="s">
        <v>66</v>
      </c>
      <c r="E1202" s="80" t="s">
        <v>61</v>
      </c>
      <c r="F1202" s="39" t="s">
        <v>62</v>
      </c>
      <c r="J1202" s="80"/>
      <c r="K1202" s="39"/>
      <c r="N1202" s="100"/>
      <c r="O1202" s="39"/>
      <c r="Q1202" s="39"/>
      <c r="R1202" s="80"/>
    </row>
    <row r="1203" spans="3:18" x14ac:dyDescent="0.15">
      <c r="C1203" s="97" t="s">
        <v>1229</v>
      </c>
      <c r="D1203" s="1" t="s">
        <v>72</v>
      </c>
      <c r="E1203" s="80" t="s">
        <v>61</v>
      </c>
      <c r="F1203" s="39" t="s">
        <v>62</v>
      </c>
      <c r="J1203" s="80"/>
      <c r="K1203" s="39"/>
      <c r="N1203" s="100"/>
      <c r="O1203" s="39"/>
      <c r="Q1203" s="39"/>
      <c r="R1203" s="80"/>
    </row>
    <row r="1204" spans="3:18" x14ac:dyDescent="0.15">
      <c r="C1204" s="97" t="s">
        <v>1230</v>
      </c>
      <c r="D1204" s="1" t="s">
        <v>66</v>
      </c>
      <c r="E1204" s="80" t="s">
        <v>61</v>
      </c>
      <c r="F1204" s="39" t="s">
        <v>62</v>
      </c>
      <c r="J1204" s="80"/>
      <c r="K1204" s="39"/>
      <c r="N1204" s="100"/>
      <c r="O1204" s="39"/>
      <c r="Q1204" s="39"/>
      <c r="R1204" s="80"/>
    </row>
    <row r="1205" spans="3:18" x14ac:dyDescent="0.15">
      <c r="C1205" s="97" t="s">
        <v>1231</v>
      </c>
      <c r="D1205" s="1" t="s">
        <v>60</v>
      </c>
      <c r="E1205" s="80" t="s">
        <v>61</v>
      </c>
      <c r="F1205" s="39" t="s">
        <v>62</v>
      </c>
      <c r="J1205" s="80"/>
      <c r="K1205" s="39"/>
      <c r="N1205" s="100"/>
      <c r="O1205" s="39"/>
      <c r="Q1205" s="39"/>
      <c r="R1205" s="80"/>
    </row>
    <row r="1206" spans="3:18" x14ac:dyDescent="0.15">
      <c r="C1206" s="97" t="s">
        <v>1232</v>
      </c>
      <c r="D1206" s="1" t="s">
        <v>66</v>
      </c>
      <c r="E1206" s="80" t="s">
        <v>61</v>
      </c>
      <c r="F1206" s="39" t="s">
        <v>69</v>
      </c>
      <c r="G1206" s="1">
        <v>11.63</v>
      </c>
      <c r="H1206" s="1">
        <v>1.1000000000000001</v>
      </c>
      <c r="I1206" s="1">
        <v>12.73</v>
      </c>
      <c r="J1206" s="80">
        <v>844</v>
      </c>
      <c r="K1206" s="39" t="s">
        <v>62</v>
      </c>
      <c r="N1206" s="100"/>
      <c r="O1206" s="39"/>
      <c r="Q1206" s="39"/>
      <c r="R1206" s="80"/>
    </row>
    <row r="1207" spans="3:18" x14ac:dyDescent="0.15">
      <c r="C1207" s="97" t="s">
        <v>1435</v>
      </c>
      <c r="D1207" s="1" t="s">
        <v>79</v>
      </c>
      <c r="E1207" s="80" t="s">
        <v>61</v>
      </c>
      <c r="F1207" s="39" t="s">
        <v>69</v>
      </c>
      <c r="G1207" s="98">
        <v>16.34</v>
      </c>
      <c r="H1207" s="98">
        <v>0.47</v>
      </c>
      <c r="I1207" s="98">
        <v>16.809999999999999</v>
      </c>
      <c r="J1207" s="99">
        <v>37</v>
      </c>
      <c r="K1207" s="39" t="s">
        <v>69</v>
      </c>
      <c r="L1207" s="1">
        <v>18.96</v>
      </c>
      <c r="M1207" s="1">
        <v>35.769999999999996</v>
      </c>
      <c r="N1207" s="100">
        <v>19</v>
      </c>
      <c r="O1207" s="39" t="s">
        <v>69</v>
      </c>
      <c r="P1207" s="1">
        <v>24.01</v>
      </c>
      <c r="Q1207" s="39">
        <f>+P1207+M1207</f>
        <v>59.78</v>
      </c>
      <c r="R1207" s="99">
        <v>45</v>
      </c>
    </row>
    <row r="1208" spans="3:18" x14ac:dyDescent="0.15">
      <c r="C1208" s="97" t="s">
        <v>1234</v>
      </c>
      <c r="D1208" s="1" t="s">
        <v>66</v>
      </c>
      <c r="E1208" s="80" t="s">
        <v>61</v>
      </c>
      <c r="F1208" s="39" t="s">
        <v>62</v>
      </c>
      <c r="J1208" s="80"/>
      <c r="K1208" s="39"/>
      <c r="N1208" s="100"/>
      <c r="O1208" s="39"/>
      <c r="Q1208" s="39"/>
      <c r="R1208" s="80"/>
    </row>
    <row r="1209" spans="3:18" x14ac:dyDescent="0.15">
      <c r="C1209" s="97" t="s">
        <v>1235</v>
      </c>
      <c r="D1209" s="1" t="s">
        <v>79</v>
      </c>
      <c r="E1209" s="80" t="s">
        <v>61</v>
      </c>
      <c r="F1209" s="39" t="s">
        <v>62</v>
      </c>
      <c r="J1209" s="80"/>
      <c r="K1209" s="39"/>
      <c r="N1209" s="100"/>
      <c r="O1209" s="39"/>
      <c r="Q1209" s="39"/>
      <c r="R1209" s="80"/>
    </row>
    <row r="1210" spans="3:18" x14ac:dyDescent="0.15">
      <c r="C1210" s="97" t="s">
        <v>1236</v>
      </c>
      <c r="D1210" s="1" t="s">
        <v>66</v>
      </c>
      <c r="E1210" s="80" t="s">
        <v>88</v>
      </c>
      <c r="F1210" s="39" t="s">
        <v>69</v>
      </c>
      <c r="G1210" s="98">
        <v>11.34</v>
      </c>
      <c r="H1210" s="98">
        <v>2.4</v>
      </c>
      <c r="I1210" s="98">
        <v>13.74</v>
      </c>
      <c r="J1210" s="99">
        <v>505</v>
      </c>
      <c r="K1210" s="39" t="s">
        <v>69</v>
      </c>
      <c r="L1210" s="1">
        <v>16.04</v>
      </c>
      <c r="M1210" s="1">
        <v>29.78</v>
      </c>
      <c r="N1210" s="100">
        <v>485</v>
      </c>
      <c r="O1210" s="39" t="s">
        <v>62</v>
      </c>
      <c r="Q1210" s="39"/>
      <c r="R1210" s="80"/>
    </row>
    <row r="1211" spans="3:18" x14ac:dyDescent="0.15">
      <c r="C1211" s="97" t="s">
        <v>1237</v>
      </c>
      <c r="D1211" s="1" t="s">
        <v>72</v>
      </c>
      <c r="E1211" s="80" t="s">
        <v>61</v>
      </c>
      <c r="F1211" s="39" t="s">
        <v>69</v>
      </c>
      <c r="G1211" s="98">
        <v>10.15</v>
      </c>
      <c r="H1211" s="98">
        <v>0</v>
      </c>
      <c r="I1211" s="98">
        <v>10.15</v>
      </c>
      <c r="J1211" s="99">
        <v>1375</v>
      </c>
      <c r="K1211" s="39" t="s">
        <v>69</v>
      </c>
      <c r="L1211" s="1">
        <v>16.23</v>
      </c>
      <c r="M1211" s="1">
        <v>26.380000000000003</v>
      </c>
      <c r="N1211" s="100">
        <v>795</v>
      </c>
      <c r="O1211" s="39" t="str">
        <f>+VLOOKUP(C1211,'[1]Notas 3º - TL'!$A$1:$B$678,2,"FALSO")</f>
        <v>SI</v>
      </c>
      <c r="Q1211" s="39"/>
      <c r="R1211" s="80"/>
    </row>
    <row r="1212" spans="3:18" x14ac:dyDescent="0.15">
      <c r="C1212" s="97" t="s">
        <v>1238</v>
      </c>
      <c r="D1212" s="1" t="s">
        <v>72</v>
      </c>
      <c r="E1212" s="80" t="s">
        <v>61</v>
      </c>
      <c r="F1212" s="39" t="s">
        <v>69</v>
      </c>
      <c r="G1212" s="1">
        <v>12.48</v>
      </c>
      <c r="H1212" s="1">
        <v>1.1000000000000001</v>
      </c>
      <c r="I1212" s="1">
        <v>13.58</v>
      </c>
      <c r="J1212" s="80">
        <v>546</v>
      </c>
      <c r="K1212" s="39" t="s">
        <v>62</v>
      </c>
      <c r="N1212" s="100"/>
      <c r="O1212" s="39"/>
      <c r="Q1212" s="39"/>
      <c r="R1212" s="80"/>
    </row>
    <row r="1213" spans="3:18" x14ac:dyDescent="0.15">
      <c r="C1213" s="97" t="s">
        <v>1239</v>
      </c>
      <c r="D1213" s="1" t="s">
        <v>82</v>
      </c>
      <c r="E1213" s="80" t="s">
        <v>237</v>
      </c>
      <c r="F1213" s="39" t="s">
        <v>62</v>
      </c>
      <c r="J1213" s="80"/>
      <c r="K1213" s="39"/>
      <c r="N1213" s="100"/>
      <c r="O1213" s="39"/>
      <c r="Q1213" s="39"/>
      <c r="R1213" s="80"/>
    </row>
    <row r="1214" spans="3:18" x14ac:dyDescent="0.15">
      <c r="C1214" s="97" t="s">
        <v>1437</v>
      </c>
      <c r="D1214" s="1" t="s">
        <v>85</v>
      </c>
      <c r="E1214" s="80" t="s">
        <v>61</v>
      </c>
      <c r="F1214" s="39" t="s">
        <v>69</v>
      </c>
      <c r="G1214" s="98">
        <v>12.64</v>
      </c>
      <c r="H1214" s="98">
        <v>0.78</v>
      </c>
      <c r="I1214" s="98">
        <v>13.42</v>
      </c>
      <c r="J1214" s="99">
        <v>601</v>
      </c>
      <c r="K1214" s="39" t="s">
        <v>69</v>
      </c>
      <c r="L1214" s="1">
        <v>17.29</v>
      </c>
      <c r="M1214" s="1">
        <v>30.71</v>
      </c>
      <c r="N1214" s="100">
        <v>331</v>
      </c>
      <c r="O1214" s="39" t="s">
        <v>69</v>
      </c>
      <c r="P1214" s="1">
        <v>24.49</v>
      </c>
      <c r="Q1214" s="39">
        <f>+P1214+M1214</f>
        <v>55.2</v>
      </c>
      <c r="R1214" s="99">
        <v>175</v>
      </c>
    </row>
    <row r="1215" spans="3:18" x14ac:dyDescent="0.15">
      <c r="C1215" s="97" t="s">
        <v>1241</v>
      </c>
      <c r="D1215" s="1" t="s">
        <v>68</v>
      </c>
      <c r="E1215" s="80" t="s">
        <v>88</v>
      </c>
      <c r="F1215" s="39" t="s">
        <v>62</v>
      </c>
      <c r="J1215" s="80"/>
      <c r="K1215" s="39"/>
      <c r="N1215" s="100"/>
      <c r="O1215" s="39"/>
      <c r="Q1215" s="39"/>
      <c r="R1215" s="80"/>
    </row>
    <row r="1216" spans="3:18" x14ac:dyDescent="0.15">
      <c r="C1216" s="97" t="s">
        <v>1242</v>
      </c>
      <c r="D1216" s="1" t="s">
        <v>68</v>
      </c>
      <c r="E1216" s="80" t="s">
        <v>61</v>
      </c>
      <c r="F1216" s="39" t="s">
        <v>62</v>
      </c>
      <c r="J1216" s="80"/>
      <c r="K1216" s="39"/>
      <c r="N1216" s="100"/>
      <c r="O1216" s="39"/>
      <c r="Q1216" s="39"/>
      <c r="R1216" s="80"/>
    </row>
    <row r="1217" spans="3:18" x14ac:dyDescent="0.15">
      <c r="C1217" s="97" t="s">
        <v>1243</v>
      </c>
      <c r="D1217" s="1" t="s">
        <v>64</v>
      </c>
      <c r="E1217" s="80" t="s">
        <v>61</v>
      </c>
      <c r="F1217" s="39" t="s">
        <v>62</v>
      </c>
      <c r="J1217" s="80"/>
      <c r="K1217" s="39"/>
      <c r="N1217" s="100"/>
      <c r="O1217" s="39"/>
      <c r="Q1217" s="39"/>
      <c r="R1217" s="80"/>
    </row>
    <row r="1218" spans="3:18" x14ac:dyDescent="0.15">
      <c r="C1218" s="97" t="s">
        <v>1244</v>
      </c>
      <c r="D1218" s="1" t="s">
        <v>68</v>
      </c>
      <c r="E1218" s="80" t="s">
        <v>61</v>
      </c>
      <c r="F1218" s="39" t="s">
        <v>62</v>
      </c>
      <c r="J1218" s="80"/>
      <c r="K1218" s="39"/>
      <c r="N1218" s="100"/>
      <c r="O1218" s="39"/>
      <c r="Q1218" s="39"/>
      <c r="R1218" s="80"/>
    </row>
    <row r="1219" spans="3:18" x14ac:dyDescent="0.15">
      <c r="C1219" s="97" t="s">
        <v>1245</v>
      </c>
      <c r="D1219" s="1" t="s">
        <v>66</v>
      </c>
      <c r="E1219" s="80" t="s">
        <v>61</v>
      </c>
      <c r="F1219" s="39" t="s">
        <v>69</v>
      </c>
      <c r="G1219" s="98">
        <v>11.16</v>
      </c>
      <c r="H1219" s="98">
        <v>1.42</v>
      </c>
      <c r="I1219" s="98">
        <v>12.58</v>
      </c>
      <c r="J1219" s="99">
        <v>892</v>
      </c>
      <c r="K1219" s="39" t="s">
        <v>69</v>
      </c>
      <c r="L1219" s="1">
        <v>15.77</v>
      </c>
      <c r="M1219" s="1">
        <v>28.35</v>
      </c>
      <c r="N1219" s="100">
        <v>663</v>
      </c>
      <c r="O1219" s="39" t="str">
        <f>+VLOOKUP(C1219,'[1]Notas 3º - TL'!$A$1:$B$678,2,"FALSO")</f>
        <v>SI</v>
      </c>
      <c r="Q1219" s="39"/>
      <c r="R1219" s="80"/>
    </row>
    <row r="1220" spans="3:18" x14ac:dyDescent="0.15">
      <c r="C1220" s="97" t="s">
        <v>1246</v>
      </c>
      <c r="D1220" s="1" t="s">
        <v>68</v>
      </c>
      <c r="E1220" s="80" t="s">
        <v>61</v>
      </c>
      <c r="F1220" s="39" t="s">
        <v>62</v>
      </c>
      <c r="J1220" s="80"/>
      <c r="K1220" s="39"/>
      <c r="N1220" s="100"/>
      <c r="O1220" s="39"/>
      <c r="Q1220" s="39"/>
      <c r="R1220" s="80"/>
    </row>
    <row r="1221" spans="3:18" x14ac:dyDescent="0.15">
      <c r="C1221" s="97" t="s">
        <v>1247</v>
      </c>
      <c r="D1221" s="1" t="s">
        <v>68</v>
      </c>
      <c r="E1221" s="80" t="s">
        <v>61</v>
      </c>
      <c r="F1221" s="39" t="s">
        <v>62</v>
      </c>
      <c r="J1221" s="80"/>
      <c r="K1221" s="39"/>
      <c r="N1221" s="100"/>
      <c r="O1221" s="39"/>
      <c r="Q1221" s="39"/>
      <c r="R1221" s="80"/>
    </row>
    <row r="1222" spans="3:18" x14ac:dyDescent="0.15">
      <c r="C1222" s="97" t="s">
        <v>1248</v>
      </c>
      <c r="D1222" s="1" t="s">
        <v>79</v>
      </c>
      <c r="E1222" s="80" t="s">
        <v>61</v>
      </c>
      <c r="F1222" s="39" t="s">
        <v>62</v>
      </c>
      <c r="J1222" s="80"/>
      <c r="K1222" s="39"/>
      <c r="N1222" s="100"/>
      <c r="O1222" s="39"/>
      <c r="Q1222" s="39"/>
      <c r="R1222" s="80"/>
    </row>
    <row r="1223" spans="3:18" x14ac:dyDescent="0.15">
      <c r="C1223" s="97" t="s">
        <v>1443</v>
      </c>
      <c r="D1223" s="1" t="s">
        <v>66</v>
      </c>
      <c r="E1223" s="80" t="s">
        <v>61</v>
      </c>
      <c r="F1223" s="39" t="s">
        <v>69</v>
      </c>
      <c r="G1223" s="98">
        <v>12.19</v>
      </c>
      <c r="H1223" s="98">
        <v>0.47</v>
      </c>
      <c r="I1223" s="98">
        <v>12.66</v>
      </c>
      <c r="J1223" s="99">
        <v>867</v>
      </c>
      <c r="K1223" s="39" t="s">
        <v>69</v>
      </c>
      <c r="L1223" s="1">
        <v>15.38</v>
      </c>
      <c r="M1223" s="1">
        <v>28.04</v>
      </c>
      <c r="N1223" s="100">
        <v>692</v>
      </c>
      <c r="O1223" s="39" t="s">
        <v>69</v>
      </c>
      <c r="P1223" s="1">
        <v>23.58</v>
      </c>
      <c r="Q1223" s="39">
        <f>+P1223+M1223</f>
        <v>51.62</v>
      </c>
      <c r="R1223" s="99">
        <v>332</v>
      </c>
    </row>
    <row r="1224" spans="3:18" x14ac:dyDescent="0.15">
      <c r="C1224" s="97" t="s">
        <v>1450</v>
      </c>
      <c r="D1224" s="1" t="s">
        <v>79</v>
      </c>
      <c r="E1224" s="80" t="s">
        <v>61</v>
      </c>
      <c r="F1224" s="39" t="s">
        <v>69</v>
      </c>
      <c r="G1224" s="98">
        <v>12.55</v>
      </c>
      <c r="H1224" s="98">
        <v>0.78</v>
      </c>
      <c r="I1224" s="98">
        <v>13.33</v>
      </c>
      <c r="J1224" s="99">
        <v>629</v>
      </c>
      <c r="K1224" s="39" t="s">
        <v>69</v>
      </c>
      <c r="L1224" s="1">
        <v>17.18</v>
      </c>
      <c r="M1224" s="1">
        <v>30.509999999999998</v>
      </c>
      <c r="N1224" s="100">
        <v>358</v>
      </c>
      <c r="O1224" s="39" t="s">
        <v>69</v>
      </c>
      <c r="P1224" s="1">
        <v>20.52</v>
      </c>
      <c r="Q1224" s="39">
        <f>+P1224+M1224</f>
        <v>51.03</v>
      </c>
      <c r="R1224" s="99">
        <v>355</v>
      </c>
    </row>
    <row r="1225" spans="3:18" x14ac:dyDescent="0.15">
      <c r="C1225" s="97" t="s">
        <v>1251</v>
      </c>
      <c r="D1225" s="1" t="s">
        <v>85</v>
      </c>
      <c r="E1225" s="80" t="s">
        <v>61</v>
      </c>
      <c r="F1225" s="39" t="s">
        <v>69</v>
      </c>
      <c r="G1225" s="98">
        <v>11.35</v>
      </c>
      <c r="H1225" s="98">
        <v>0.78</v>
      </c>
      <c r="I1225" s="98">
        <v>12.129999999999999</v>
      </c>
      <c r="J1225" s="99">
        <v>1029</v>
      </c>
      <c r="K1225" s="39" t="s">
        <v>69</v>
      </c>
      <c r="L1225" s="1">
        <v>16.93</v>
      </c>
      <c r="M1225" s="1">
        <v>29.06</v>
      </c>
      <c r="N1225" s="100">
        <v>582</v>
      </c>
      <c r="O1225" s="39" t="s">
        <v>69</v>
      </c>
      <c r="Q1225" s="39"/>
      <c r="R1225" s="80"/>
    </row>
    <row r="1226" spans="3:18" x14ac:dyDescent="0.15">
      <c r="C1226" s="97" t="s">
        <v>1252</v>
      </c>
      <c r="D1226" s="1" t="s">
        <v>68</v>
      </c>
      <c r="E1226" s="80" t="s">
        <v>61</v>
      </c>
      <c r="F1226" s="39" t="s">
        <v>62</v>
      </c>
      <c r="J1226" s="80"/>
      <c r="K1226" s="39"/>
      <c r="N1226" s="100"/>
      <c r="O1226" s="39"/>
      <c r="Q1226" s="39"/>
      <c r="R1226" s="80"/>
    </row>
    <row r="1227" spans="3:18" x14ac:dyDescent="0.15">
      <c r="C1227" s="97" t="s">
        <v>1253</v>
      </c>
      <c r="D1227" s="1" t="s">
        <v>72</v>
      </c>
      <c r="E1227" s="80" t="s">
        <v>61</v>
      </c>
      <c r="F1227" s="39" t="s">
        <v>62</v>
      </c>
      <c r="J1227" s="80"/>
      <c r="K1227" s="39"/>
      <c r="N1227" s="100"/>
      <c r="O1227" s="39"/>
      <c r="Q1227" s="39"/>
      <c r="R1227" s="80"/>
    </row>
    <row r="1228" spans="3:18" x14ac:dyDescent="0.15">
      <c r="C1228" s="97" t="s">
        <v>1254</v>
      </c>
      <c r="D1228" s="1" t="s">
        <v>64</v>
      </c>
      <c r="E1228" s="80" t="s">
        <v>61</v>
      </c>
      <c r="F1228" s="39" t="s">
        <v>62</v>
      </c>
      <c r="J1228" s="80"/>
      <c r="K1228" s="39"/>
      <c r="N1228" s="100"/>
      <c r="O1228" s="39"/>
      <c r="Q1228" s="39"/>
      <c r="R1228" s="80"/>
    </row>
    <row r="1229" spans="3:18" x14ac:dyDescent="0.15">
      <c r="C1229" s="97" t="s">
        <v>1255</v>
      </c>
      <c r="D1229" s="1" t="s">
        <v>64</v>
      </c>
      <c r="E1229" s="80" t="s">
        <v>61</v>
      </c>
      <c r="F1229" s="39" t="s">
        <v>62</v>
      </c>
      <c r="J1229" s="80"/>
      <c r="K1229" s="39"/>
      <c r="N1229" s="100"/>
      <c r="O1229" s="39"/>
      <c r="Q1229" s="39"/>
      <c r="R1229" s="80"/>
    </row>
    <row r="1230" spans="3:18" x14ac:dyDescent="0.15">
      <c r="C1230" s="97" t="s">
        <v>1256</v>
      </c>
      <c r="D1230" s="1" t="s">
        <v>64</v>
      </c>
      <c r="E1230" s="80" t="s">
        <v>61</v>
      </c>
      <c r="F1230" s="39" t="s">
        <v>62</v>
      </c>
      <c r="J1230" s="80"/>
      <c r="K1230" s="39"/>
      <c r="N1230" s="100"/>
      <c r="O1230" s="39"/>
      <c r="Q1230" s="39"/>
      <c r="R1230" s="80"/>
    </row>
    <row r="1231" spans="3:18" x14ac:dyDescent="0.15">
      <c r="C1231" s="97" t="s">
        <v>1257</v>
      </c>
      <c r="D1231" s="1" t="s">
        <v>68</v>
      </c>
      <c r="E1231" s="80" t="s">
        <v>61</v>
      </c>
      <c r="F1231" s="39" t="s">
        <v>62</v>
      </c>
      <c r="J1231" s="80"/>
      <c r="K1231" s="39"/>
      <c r="N1231" s="100"/>
      <c r="O1231" s="39"/>
      <c r="Q1231" s="39"/>
      <c r="R1231" s="80"/>
    </row>
    <row r="1232" spans="3:18" x14ac:dyDescent="0.15">
      <c r="C1232" s="97" t="s">
        <v>1258</v>
      </c>
      <c r="D1232" s="1" t="s">
        <v>60</v>
      </c>
      <c r="E1232" s="80" t="s">
        <v>61</v>
      </c>
      <c r="F1232" s="39" t="s">
        <v>62</v>
      </c>
      <c r="J1232" s="80"/>
      <c r="K1232" s="39"/>
      <c r="N1232" s="100"/>
      <c r="O1232" s="39"/>
      <c r="Q1232" s="39"/>
      <c r="R1232" s="80"/>
    </row>
    <row r="1233" spans="3:18" x14ac:dyDescent="0.15">
      <c r="C1233" s="97" t="s">
        <v>1259</v>
      </c>
      <c r="D1233" s="1" t="s">
        <v>68</v>
      </c>
      <c r="E1233" s="80" t="s">
        <v>61</v>
      </c>
      <c r="F1233" s="39" t="s">
        <v>62</v>
      </c>
      <c r="J1233" s="80"/>
      <c r="K1233" s="39"/>
      <c r="N1233" s="100"/>
      <c r="O1233" s="39"/>
      <c r="Q1233" s="39"/>
      <c r="R1233" s="80"/>
    </row>
    <row r="1234" spans="3:18" x14ac:dyDescent="0.15">
      <c r="C1234" s="97" t="s">
        <v>1260</v>
      </c>
      <c r="D1234" s="1" t="s">
        <v>79</v>
      </c>
      <c r="E1234" s="80" t="s">
        <v>61</v>
      </c>
      <c r="F1234" s="39" t="s">
        <v>69</v>
      </c>
      <c r="G1234" s="98">
        <v>12.7</v>
      </c>
      <c r="H1234" s="98">
        <v>1.73</v>
      </c>
      <c r="I1234" s="98">
        <v>14.43</v>
      </c>
      <c r="J1234" s="99">
        <v>329</v>
      </c>
      <c r="K1234" s="39" t="s">
        <v>69</v>
      </c>
      <c r="L1234" s="1">
        <v>19.8</v>
      </c>
      <c r="M1234" s="98">
        <v>34.230000000000004</v>
      </c>
      <c r="N1234" s="100">
        <v>61</v>
      </c>
      <c r="O1234" s="39" t="str">
        <f>+VLOOKUP(C1234,'[1]Notas 3º - TL'!$A$1:$B$678,2,"FALSO")</f>
        <v>SI</v>
      </c>
      <c r="Q1234" s="39"/>
      <c r="R1234" s="80"/>
    </row>
    <row r="1235" spans="3:18" x14ac:dyDescent="0.15">
      <c r="C1235" s="97" t="s">
        <v>1261</v>
      </c>
      <c r="D1235" s="1" t="s">
        <v>72</v>
      </c>
      <c r="E1235" s="80" t="s">
        <v>61</v>
      </c>
      <c r="F1235" s="39" t="s">
        <v>62</v>
      </c>
      <c r="J1235" s="80"/>
      <c r="K1235" s="39"/>
      <c r="N1235" s="100"/>
      <c r="O1235" s="39"/>
      <c r="Q1235" s="39"/>
      <c r="R1235" s="80"/>
    </row>
    <row r="1236" spans="3:18" x14ac:dyDescent="0.15">
      <c r="C1236" s="97" t="s">
        <v>1262</v>
      </c>
      <c r="D1236" s="1" t="s">
        <v>68</v>
      </c>
      <c r="E1236" s="80" t="s">
        <v>61</v>
      </c>
      <c r="F1236" s="39" t="s">
        <v>62</v>
      </c>
      <c r="J1236" s="80"/>
      <c r="K1236" s="39"/>
      <c r="N1236" s="100"/>
      <c r="O1236" s="39"/>
      <c r="Q1236" s="39"/>
      <c r="R1236" s="80"/>
    </row>
    <row r="1237" spans="3:18" x14ac:dyDescent="0.15">
      <c r="C1237" s="97" t="s">
        <v>1263</v>
      </c>
      <c r="D1237" s="1" t="s">
        <v>66</v>
      </c>
      <c r="E1237" s="80" t="s">
        <v>61</v>
      </c>
      <c r="F1237" s="39" t="s">
        <v>62</v>
      </c>
      <c r="J1237" s="80"/>
      <c r="K1237" s="39"/>
      <c r="N1237" s="100"/>
      <c r="O1237" s="39"/>
      <c r="Q1237" s="39"/>
      <c r="R1237" s="80"/>
    </row>
    <row r="1238" spans="3:18" x14ac:dyDescent="0.15">
      <c r="C1238" s="97" t="s">
        <v>1264</v>
      </c>
      <c r="D1238" s="1" t="s">
        <v>66</v>
      </c>
      <c r="E1238" s="80" t="s">
        <v>61</v>
      </c>
      <c r="F1238" s="39" t="s">
        <v>69</v>
      </c>
      <c r="G1238" s="1">
        <v>10.45</v>
      </c>
      <c r="H1238" s="1">
        <v>1.89</v>
      </c>
      <c r="I1238" s="1">
        <v>12.34</v>
      </c>
      <c r="J1238" s="80">
        <v>967</v>
      </c>
      <c r="K1238" s="39" t="s">
        <v>62</v>
      </c>
      <c r="N1238" s="100"/>
      <c r="O1238" s="39"/>
      <c r="Q1238" s="39"/>
      <c r="R1238" s="80"/>
    </row>
    <row r="1239" spans="3:18" x14ac:dyDescent="0.15">
      <c r="C1239" s="97" t="s">
        <v>1265</v>
      </c>
      <c r="D1239" s="1" t="s">
        <v>72</v>
      </c>
      <c r="E1239" s="80" t="s">
        <v>61</v>
      </c>
      <c r="F1239" s="39" t="s">
        <v>62</v>
      </c>
      <c r="J1239" s="80"/>
      <c r="K1239" s="39"/>
      <c r="N1239" s="100"/>
      <c r="O1239" s="39"/>
      <c r="Q1239" s="39"/>
      <c r="R1239" s="80"/>
    </row>
    <row r="1240" spans="3:18" x14ac:dyDescent="0.15">
      <c r="C1240" s="97" t="s">
        <v>1266</v>
      </c>
      <c r="D1240" s="1" t="s">
        <v>66</v>
      </c>
      <c r="E1240" s="80" t="s">
        <v>61</v>
      </c>
      <c r="F1240" s="39" t="s">
        <v>62</v>
      </c>
      <c r="J1240" s="80"/>
      <c r="K1240" s="39"/>
      <c r="N1240" s="100"/>
      <c r="O1240" s="39"/>
      <c r="Q1240" s="39"/>
      <c r="R1240" s="80"/>
    </row>
    <row r="1241" spans="3:18" x14ac:dyDescent="0.15">
      <c r="C1241" s="97" t="s">
        <v>1267</v>
      </c>
      <c r="D1241" s="1" t="s">
        <v>66</v>
      </c>
      <c r="E1241" s="80" t="s">
        <v>61</v>
      </c>
      <c r="F1241" s="39" t="s">
        <v>62</v>
      </c>
      <c r="J1241" s="80"/>
      <c r="K1241" s="39"/>
      <c r="N1241" s="100"/>
      <c r="O1241" s="39"/>
      <c r="Q1241" s="39"/>
      <c r="R1241" s="80"/>
    </row>
    <row r="1242" spans="3:18" x14ac:dyDescent="0.15">
      <c r="C1242" s="97" t="s">
        <v>1268</v>
      </c>
      <c r="D1242" s="1" t="s">
        <v>66</v>
      </c>
      <c r="E1242" s="80" t="s">
        <v>61</v>
      </c>
      <c r="F1242" s="39" t="s">
        <v>62</v>
      </c>
      <c r="J1242" s="80"/>
      <c r="K1242" s="39"/>
      <c r="N1242" s="100"/>
      <c r="O1242" s="39"/>
      <c r="Q1242" s="39"/>
      <c r="R1242" s="80"/>
    </row>
    <row r="1243" spans="3:18" x14ac:dyDescent="0.15">
      <c r="C1243" s="97" t="s">
        <v>1269</v>
      </c>
      <c r="D1243" s="1" t="s">
        <v>68</v>
      </c>
      <c r="E1243" s="80" t="s">
        <v>61</v>
      </c>
      <c r="F1243" s="39" t="s">
        <v>62</v>
      </c>
      <c r="J1243" s="80"/>
      <c r="K1243" s="39"/>
      <c r="N1243" s="100"/>
      <c r="O1243" s="39"/>
      <c r="Q1243" s="39"/>
      <c r="R1243" s="80"/>
    </row>
    <row r="1244" spans="3:18" x14ac:dyDescent="0.15">
      <c r="C1244" s="97" t="s">
        <v>1270</v>
      </c>
      <c r="D1244" s="1" t="s">
        <v>85</v>
      </c>
      <c r="E1244" s="80" t="s">
        <v>61</v>
      </c>
      <c r="F1244" s="39" t="s">
        <v>62</v>
      </c>
      <c r="J1244" s="80"/>
      <c r="K1244" s="39"/>
      <c r="N1244" s="100"/>
      <c r="O1244" s="39"/>
      <c r="Q1244" s="39"/>
      <c r="R1244" s="80"/>
    </row>
    <row r="1245" spans="3:18" x14ac:dyDescent="0.15">
      <c r="C1245" s="97" t="s">
        <v>1271</v>
      </c>
      <c r="D1245" s="1" t="s">
        <v>85</v>
      </c>
      <c r="E1245" s="80" t="s">
        <v>61</v>
      </c>
      <c r="F1245" s="39" t="s">
        <v>62</v>
      </c>
      <c r="J1245" s="80"/>
      <c r="K1245" s="39"/>
      <c r="N1245" s="100"/>
      <c r="O1245" s="39"/>
      <c r="Q1245" s="39"/>
      <c r="R1245" s="80"/>
    </row>
    <row r="1246" spans="3:18" x14ac:dyDescent="0.15">
      <c r="C1246" s="97" t="s">
        <v>1465</v>
      </c>
      <c r="D1246" s="1" t="s">
        <v>68</v>
      </c>
      <c r="E1246" s="80" t="s">
        <v>61</v>
      </c>
      <c r="F1246" s="39" t="s">
        <v>69</v>
      </c>
      <c r="G1246" s="98">
        <v>14.33</v>
      </c>
      <c r="H1246" s="98">
        <v>0.63</v>
      </c>
      <c r="I1246" s="98">
        <v>14.96</v>
      </c>
      <c r="J1246" s="99">
        <v>230</v>
      </c>
      <c r="K1246" s="39" t="s">
        <v>69</v>
      </c>
      <c r="L1246" s="1">
        <v>15.38</v>
      </c>
      <c r="M1246" s="1">
        <v>30.340000000000003</v>
      </c>
      <c r="N1246" s="100">
        <v>380</v>
      </c>
      <c r="O1246" s="39" t="s">
        <v>69</v>
      </c>
      <c r="P1246" s="1">
        <v>25.2</v>
      </c>
      <c r="Q1246" s="39">
        <f>+P1246+M1246</f>
        <v>55.540000000000006</v>
      </c>
      <c r="R1246" s="99">
        <v>158</v>
      </c>
    </row>
    <row r="1247" spans="3:18" x14ac:dyDescent="0.15">
      <c r="C1247" s="97" t="s">
        <v>1273</v>
      </c>
      <c r="D1247" s="1" t="s">
        <v>68</v>
      </c>
      <c r="E1247" s="80" t="s">
        <v>61</v>
      </c>
      <c r="F1247" s="39" t="s">
        <v>62</v>
      </c>
      <c r="J1247" s="80"/>
      <c r="K1247" s="39"/>
      <c r="N1247" s="100"/>
      <c r="O1247" s="39"/>
      <c r="Q1247" s="39"/>
      <c r="R1247" s="80"/>
    </row>
    <row r="1248" spans="3:18" x14ac:dyDescent="0.15">
      <c r="C1248" s="97" t="s">
        <v>1274</v>
      </c>
      <c r="D1248" s="1" t="s">
        <v>64</v>
      </c>
      <c r="E1248" s="80" t="s">
        <v>61</v>
      </c>
      <c r="F1248" s="39" t="s">
        <v>69</v>
      </c>
      <c r="G1248" s="1">
        <v>11.91</v>
      </c>
      <c r="H1248" s="1">
        <v>0.78</v>
      </c>
      <c r="I1248" s="1">
        <v>12.69</v>
      </c>
      <c r="J1248" s="80">
        <v>857</v>
      </c>
      <c r="K1248" s="39" t="s">
        <v>62</v>
      </c>
      <c r="N1248" s="100"/>
      <c r="O1248" s="39"/>
      <c r="Q1248" s="39"/>
      <c r="R1248" s="80"/>
    </row>
    <row r="1249" spans="3:18" x14ac:dyDescent="0.15">
      <c r="C1249" s="97" t="s">
        <v>1275</v>
      </c>
      <c r="D1249" s="1" t="s">
        <v>85</v>
      </c>
      <c r="E1249" s="80" t="s">
        <v>61</v>
      </c>
      <c r="F1249" s="39" t="s">
        <v>69</v>
      </c>
      <c r="G1249" s="98">
        <v>10.45</v>
      </c>
      <c r="H1249" s="98">
        <v>0.63</v>
      </c>
      <c r="I1249" s="98">
        <v>11.08</v>
      </c>
      <c r="J1249" s="99">
        <v>1291</v>
      </c>
      <c r="K1249" s="39" t="s">
        <v>69</v>
      </c>
      <c r="L1249" s="1">
        <v>15.47</v>
      </c>
      <c r="M1249" s="1">
        <v>26.55</v>
      </c>
      <c r="N1249" s="100">
        <v>788</v>
      </c>
      <c r="O1249" s="39" t="s">
        <v>62</v>
      </c>
      <c r="Q1249" s="39"/>
      <c r="R1249" s="80"/>
    </row>
    <row r="1250" spans="3:18" x14ac:dyDescent="0.15">
      <c r="C1250" s="97" t="s">
        <v>1276</v>
      </c>
      <c r="D1250" s="1" t="s">
        <v>79</v>
      </c>
      <c r="E1250" s="80" t="s">
        <v>61</v>
      </c>
      <c r="F1250" s="39" t="s">
        <v>62</v>
      </c>
      <c r="J1250" s="80"/>
      <c r="K1250" s="39"/>
      <c r="N1250" s="100"/>
      <c r="O1250" s="39"/>
      <c r="Q1250" s="39"/>
      <c r="R1250" s="80"/>
    </row>
    <row r="1251" spans="3:18" x14ac:dyDescent="0.15">
      <c r="C1251" s="97" t="s">
        <v>1277</v>
      </c>
      <c r="D1251" s="1" t="s">
        <v>85</v>
      </c>
      <c r="E1251" s="80" t="s">
        <v>61</v>
      </c>
      <c r="F1251" s="39" t="s">
        <v>69</v>
      </c>
      <c r="G1251" s="98">
        <v>12.34</v>
      </c>
      <c r="H1251" s="98">
        <v>1.1000000000000001</v>
      </c>
      <c r="I1251" s="98">
        <v>13.44</v>
      </c>
      <c r="J1251" s="99">
        <v>593</v>
      </c>
      <c r="K1251" s="39" t="s">
        <v>69</v>
      </c>
      <c r="L1251" s="1">
        <v>15.14</v>
      </c>
      <c r="M1251" s="1">
        <v>28.58</v>
      </c>
      <c r="N1251" s="100">
        <v>641</v>
      </c>
      <c r="O1251" s="39" t="str">
        <f>+VLOOKUP(C1251,'[1]Notas 3º - TL'!$A$1:$B$678,2,"FALSO")</f>
        <v>SI</v>
      </c>
      <c r="Q1251" s="39"/>
      <c r="R1251" s="80"/>
    </row>
    <row r="1252" spans="3:18" x14ac:dyDescent="0.15">
      <c r="C1252" s="97" t="s">
        <v>1278</v>
      </c>
      <c r="D1252" s="1" t="s">
        <v>68</v>
      </c>
      <c r="E1252" s="80" t="s">
        <v>61</v>
      </c>
      <c r="F1252" s="39" t="s">
        <v>62</v>
      </c>
      <c r="J1252" s="80"/>
      <c r="K1252" s="39"/>
      <c r="N1252" s="100"/>
      <c r="O1252" s="39"/>
      <c r="Q1252" s="39"/>
      <c r="R1252" s="80"/>
    </row>
    <row r="1253" spans="3:18" x14ac:dyDescent="0.15">
      <c r="C1253" s="97" t="s">
        <v>1279</v>
      </c>
      <c r="D1253" s="1" t="s">
        <v>68</v>
      </c>
      <c r="E1253" s="80" t="s">
        <v>61</v>
      </c>
      <c r="F1253" s="39" t="s">
        <v>62</v>
      </c>
      <c r="J1253" s="80"/>
      <c r="K1253" s="39"/>
      <c r="N1253" s="100"/>
      <c r="O1253" s="39"/>
      <c r="Q1253" s="39"/>
      <c r="R1253" s="80"/>
    </row>
    <row r="1254" spans="3:18" x14ac:dyDescent="0.15">
      <c r="C1254" s="97" t="s">
        <v>1280</v>
      </c>
      <c r="D1254" s="1" t="s">
        <v>66</v>
      </c>
      <c r="E1254" s="80" t="s">
        <v>88</v>
      </c>
      <c r="F1254" s="39" t="s">
        <v>62</v>
      </c>
      <c r="J1254" s="80"/>
      <c r="K1254" s="39"/>
      <c r="N1254" s="100"/>
      <c r="O1254" s="39"/>
      <c r="Q1254" s="39"/>
      <c r="R1254" s="80"/>
    </row>
    <row r="1255" spans="3:18" x14ac:dyDescent="0.15">
      <c r="C1255" s="97" t="s">
        <v>1466</v>
      </c>
      <c r="D1255" s="1" t="s">
        <v>85</v>
      </c>
      <c r="E1255" s="80" t="s">
        <v>61</v>
      </c>
      <c r="F1255" s="39" t="s">
        <v>69</v>
      </c>
      <c r="G1255" s="98">
        <v>14.3</v>
      </c>
      <c r="H1255" s="98">
        <v>1.89</v>
      </c>
      <c r="I1255" s="98">
        <v>16.190000000000001</v>
      </c>
      <c r="J1255" s="99">
        <v>82</v>
      </c>
      <c r="K1255" s="39" t="s">
        <v>69</v>
      </c>
      <c r="L1255" s="1">
        <v>16.16</v>
      </c>
      <c r="M1255" s="1">
        <v>32.35</v>
      </c>
      <c r="N1255" s="100">
        <v>163</v>
      </c>
      <c r="O1255" s="39" t="s">
        <v>69</v>
      </c>
      <c r="P1255" s="1">
        <v>24.04</v>
      </c>
      <c r="Q1255" s="39">
        <f>+P1255+M1255</f>
        <v>56.39</v>
      </c>
      <c r="R1255" s="99">
        <v>123</v>
      </c>
    </row>
    <row r="1256" spans="3:18" x14ac:dyDescent="0.15">
      <c r="C1256" s="97" t="s">
        <v>1282</v>
      </c>
      <c r="D1256" s="1" t="s">
        <v>79</v>
      </c>
      <c r="E1256" s="80" t="s">
        <v>61</v>
      </c>
      <c r="F1256" s="39" t="s">
        <v>62</v>
      </c>
      <c r="J1256" s="80"/>
      <c r="K1256" s="39"/>
      <c r="N1256" s="100"/>
      <c r="O1256" s="39"/>
      <c r="Q1256" s="39"/>
      <c r="R1256" s="80"/>
    </row>
    <row r="1257" spans="3:18" x14ac:dyDescent="0.15">
      <c r="C1257" s="97" t="s">
        <v>1283</v>
      </c>
      <c r="D1257" s="1" t="s">
        <v>64</v>
      </c>
      <c r="E1257" s="80" t="s">
        <v>61</v>
      </c>
      <c r="F1257" s="39" t="s">
        <v>62</v>
      </c>
      <c r="J1257" s="80"/>
      <c r="K1257" s="39"/>
      <c r="N1257" s="100"/>
      <c r="O1257" s="39"/>
      <c r="Q1257" s="39"/>
      <c r="R1257" s="80"/>
    </row>
    <row r="1258" spans="3:18" x14ac:dyDescent="0.15">
      <c r="C1258" s="97" t="s">
        <v>1473</v>
      </c>
      <c r="D1258" s="1" t="s">
        <v>79</v>
      </c>
      <c r="E1258" s="80" t="s">
        <v>61</v>
      </c>
      <c r="F1258" s="39" t="s">
        <v>69</v>
      </c>
      <c r="G1258" s="98">
        <v>12.75</v>
      </c>
      <c r="H1258" s="98">
        <v>0.94</v>
      </c>
      <c r="I1258" s="98">
        <v>13.69</v>
      </c>
      <c r="J1258" s="99">
        <v>521</v>
      </c>
      <c r="K1258" s="39" t="s">
        <v>69</v>
      </c>
      <c r="L1258" s="1">
        <v>15.07</v>
      </c>
      <c r="M1258" s="1">
        <v>28.759999999999998</v>
      </c>
      <c r="N1258" s="100">
        <v>615</v>
      </c>
      <c r="O1258" s="39" t="s">
        <v>69</v>
      </c>
      <c r="P1258" s="1">
        <v>22.25</v>
      </c>
      <c r="Q1258" s="39">
        <f>+P1258+M1258</f>
        <v>51.01</v>
      </c>
      <c r="R1258" s="99">
        <v>357</v>
      </c>
    </row>
    <row r="1259" spans="3:18" x14ac:dyDescent="0.15">
      <c r="C1259" s="97" t="s">
        <v>1285</v>
      </c>
      <c r="D1259" s="1" t="s">
        <v>85</v>
      </c>
      <c r="E1259" s="80" t="s">
        <v>61</v>
      </c>
      <c r="F1259" s="39" t="s">
        <v>62</v>
      </c>
      <c r="J1259" s="80"/>
      <c r="K1259" s="39"/>
      <c r="N1259" s="100"/>
      <c r="O1259" s="39"/>
      <c r="Q1259" s="39"/>
      <c r="R1259" s="80"/>
    </row>
    <row r="1260" spans="3:18" x14ac:dyDescent="0.15">
      <c r="C1260" s="97" t="s">
        <v>1286</v>
      </c>
      <c r="D1260" s="1" t="s">
        <v>79</v>
      </c>
      <c r="E1260" s="80" t="s">
        <v>61</v>
      </c>
      <c r="F1260" s="39" t="s">
        <v>69</v>
      </c>
      <c r="G1260" s="1">
        <v>10.39</v>
      </c>
      <c r="H1260" s="1">
        <v>0.15</v>
      </c>
      <c r="I1260" s="1">
        <v>10.540000000000001</v>
      </c>
      <c r="J1260" s="80">
        <v>1356</v>
      </c>
      <c r="K1260" s="39" t="s">
        <v>62</v>
      </c>
      <c r="N1260" s="100"/>
      <c r="O1260" s="39"/>
      <c r="Q1260" s="39"/>
      <c r="R1260" s="80"/>
    </row>
    <row r="1261" spans="3:18" x14ac:dyDescent="0.15">
      <c r="C1261" s="97" t="s">
        <v>1287</v>
      </c>
      <c r="D1261" s="1" t="s">
        <v>79</v>
      </c>
      <c r="E1261" s="80" t="s">
        <v>61</v>
      </c>
      <c r="F1261" s="39" t="s">
        <v>69</v>
      </c>
      <c r="G1261" s="1">
        <v>10.33</v>
      </c>
      <c r="H1261" s="1">
        <v>0.15</v>
      </c>
      <c r="I1261" s="1">
        <v>10.48</v>
      </c>
      <c r="J1261" s="80">
        <v>1363</v>
      </c>
      <c r="K1261" s="39" t="s">
        <v>62</v>
      </c>
      <c r="N1261" s="100"/>
      <c r="O1261" s="39"/>
      <c r="Q1261" s="39"/>
      <c r="R1261" s="80"/>
    </row>
    <row r="1262" spans="3:18" x14ac:dyDescent="0.15">
      <c r="C1262" s="97" t="s">
        <v>1293</v>
      </c>
      <c r="D1262" s="1" t="s">
        <v>68</v>
      </c>
      <c r="E1262" s="80" t="s">
        <v>61</v>
      </c>
      <c r="F1262" s="39" t="s">
        <v>62</v>
      </c>
      <c r="J1262" s="80"/>
      <c r="K1262" s="39"/>
      <c r="N1262" s="100"/>
      <c r="O1262" s="39"/>
      <c r="Q1262" s="39"/>
      <c r="R1262" s="80"/>
    </row>
    <row r="1263" spans="3:18" x14ac:dyDescent="0.15">
      <c r="C1263" s="97" t="s">
        <v>1288</v>
      </c>
      <c r="D1263" s="1" t="s">
        <v>64</v>
      </c>
      <c r="E1263" s="80" t="s">
        <v>61</v>
      </c>
      <c r="F1263" s="39" t="s">
        <v>62</v>
      </c>
      <c r="J1263" s="80"/>
      <c r="K1263" s="39"/>
      <c r="N1263" s="100"/>
      <c r="O1263" s="39"/>
      <c r="Q1263" s="39"/>
      <c r="R1263" s="80"/>
    </row>
    <row r="1264" spans="3:18" x14ac:dyDescent="0.15">
      <c r="C1264" s="97" t="s">
        <v>1289</v>
      </c>
      <c r="D1264" s="1" t="s">
        <v>79</v>
      </c>
      <c r="E1264" s="80" t="s">
        <v>61</v>
      </c>
      <c r="F1264" s="39" t="s">
        <v>62</v>
      </c>
      <c r="J1264" s="80"/>
      <c r="K1264" s="39"/>
      <c r="N1264" s="100"/>
      <c r="O1264" s="39"/>
      <c r="Q1264" s="39"/>
      <c r="R1264" s="80"/>
    </row>
    <row r="1265" spans="3:18" x14ac:dyDescent="0.15">
      <c r="C1265" s="97" t="s">
        <v>1290</v>
      </c>
      <c r="D1265" s="1" t="s">
        <v>68</v>
      </c>
      <c r="E1265" s="80" t="s">
        <v>61</v>
      </c>
      <c r="F1265" s="39" t="s">
        <v>69</v>
      </c>
      <c r="G1265" s="1">
        <v>10.66</v>
      </c>
      <c r="H1265" s="1">
        <v>0.78</v>
      </c>
      <c r="I1265" s="1">
        <v>11.44</v>
      </c>
      <c r="J1265" s="80">
        <v>1210</v>
      </c>
      <c r="K1265" s="39" t="s">
        <v>62</v>
      </c>
      <c r="N1265" s="100"/>
      <c r="O1265" s="39"/>
      <c r="Q1265" s="39"/>
      <c r="R1265" s="80"/>
    </row>
    <row r="1266" spans="3:18" x14ac:dyDescent="0.15">
      <c r="C1266" s="97" t="s">
        <v>1291</v>
      </c>
      <c r="D1266" s="1" t="s">
        <v>68</v>
      </c>
      <c r="E1266" s="80" t="s">
        <v>61</v>
      </c>
      <c r="F1266" s="39" t="s">
        <v>62</v>
      </c>
      <c r="J1266" s="80"/>
      <c r="K1266" s="39"/>
      <c r="N1266" s="100"/>
      <c r="O1266" s="39"/>
      <c r="Q1266" s="39"/>
      <c r="R1266" s="80"/>
    </row>
    <row r="1267" spans="3:18" x14ac:dyDescent="0.15">
      <c r="C1267" s="97" t="s">
        <v>1292</v>
      </c>
      <c r="D1267" s="1" t="s">
        <v>64</v>
      </c>
      <c r="E1267" s="80" t="s">
        <v>61</v>
      </c>
      <c r="F1267" s="39" t="s">
        <v>62</v>
      </c>
      <c r="J1267" s="80"/>
      <c r="K1267" s="39"/>
      <c r="N1267" s="100"/>
      <c r="O1267" s="39"/>
      <c r="Q1267" s="39"/>
      <c r="R1267" s="80"/>
    </row>
    <row r="1268" spans="3:18" x14ac:dyDescent="0.15">
      <c r="C1268" s="97" t="s">
        <v>1477</v>
      </c>
      <c r="D1268" s="1" t="s">
        <v>72</v>
      </c>
      <c r="E1268" s="80" t="s">
        <v>61</v>
      </c>
      <c r="F1268" s="39" t="s">
        <v>69</v>
      </c>
      <c r="G1268" s="98">
        <v>14.51</v>
      </c>
      <c r="H1268" s="98">
        <v>1.42</v>
      </c>
      <c r="I1268" s="98">
        <v>15.93</v>
      </c>
      <c r="J1268" s="99">
        <v>101</v>
      </c>
      <c r="K1268" s="39" t="s">
        <v>69</v>
      </c>
      <c r="L1268" s="1">
        <v>18.53</v>
      </c>
      <c r="M1268" s="98">
        <v>34.46</v>
      </c>
      <c r="N1268" s="100">
        <v>55</v>
      </c>
      <c r="O1268" s="39" t="s">
        <v>69</v>
      </c>
      <c r="P1268" s="1">
        <v>21.85</v>
      </c>
      <c r="Q1268" s="39">
        <f>+P1268+M1268</f>
        <v>56.31</v>
      </c>
      <c r="R1268" s="99">
        <v>125</v>
      </c>
    </row>
    <row r="1269" spans="3:18" x14ac:dyDescent="0.15">
      <c r="C1269" s="97" t="s">
        <v>1295</v>
      </c>
      <c r="D1269" s="1" t="s">
        <v>79</v>
      </c>
      <c r="E1269" s="80" t="s">
        <v>61</v>
      </c>
      <c r="F1269" s="39" t="s">
        <v>62</v>
      </c>
      <c r="J1269" s="80"/>
      <c r="K1269" s="39"/>
      <c r="N1269" s="100"/>
      <c r="O1269" s="39"/>
      <c r="Q1269" s="39"/>
      <c r="R1269" s="80"/>
    </row>
    <row r="1270" spans="3:18" x14ac:dyDescent="0.15">
      <c r="C1270" s="97" t="s">
        <v>1483</v>
      </c>
      <c r="D1270" s="1" t="s">
        <v>79</v>
      </c>
      <c r="E1270" s="80" t="s">
        <v>88</v>
      </c>
      <c r="F1270" s="39" t="s">
        <v>69</v>
      </c>
      <c r="G1270" s="98">
        <v>14.13</v>
      </c>
      <c r="H1270" s="98">
        <v>1.65</v>
      </c>
      <c r="I1270" s="98">
        <v>15.780000000000001</v>
      </c>
      <c r="J1270" s="99">
        <v>122</v>
      </c>
      <c r="K1270" s="39" t="s">
        <v>69</v>
      </c>
      <c r="L1270" s="1">
        <v>16.04</v>
      </c>
      <c r="M1270" s="1">
        <v>31.82</v>
      </c>
      <c r="N1270" s="100">
        <v>204</v>
      </c>
      <c r="O1270" s="39" t="s">
        <v>69</v>
      </c>
      <c r="P1270" s="1">
        <v>23.4</v>
      </c>
      <c r="Q1270" s="39">
        <f>+P1270+M1270</f>
        <v>55.22</v>
      </c>
      <c r="R1270" s="99">
        <v>173</v>
      </c>
    </row>
    <row r="1271" spans="3:18" x14ac:dyDescent="0.15">
      <c r="C1271" s="97" t="s">
        <v>1297</v>
      </c>
      <c r="D1271" s="1" t="s">
        <v>79</v>
      </c>
      <c r="E1271" s="80" t="s">
        <v>61</v>
      </c>
      <c r="F1271" s="39" t="s">
        <v>69</v>
      </c>
      <c r="G1271" s="1">
        <v>12.73</v>
      </c>
      <c r="H1271" s="1">
        <v>1.42</v>
      </c>
      <c r="I1271" s="1">
        <v>14.15</v>
      </c>
      <c r="J1271" s="80">
        <v>396</v>
      </c>
      <c r="K1271" s="39" t="s">
        <v>62</v>
      </c>
      <c r="N1271" s="100"/>
      <c r="O1271" s="39"/>
      <c r="Q1271" s="39"/>
      <c r="R1271" s="80"/>
    </row>
    <row r="1272" spans="3:18" x14ac:dyDescent="0.15">
      <c r="C1272" s="97" t="s">
        <v>1298</v>
      </c>
      <c r="D1272" s="1" t="s">
        <v>66</v>
      </c>
      <c r="E1272" s="80" t="s">
        <v>61</v>
      </c>
      <c r="F1272" s="39" t="s">
        <v>69</v>
      </c>
      <c r="G1272" s="98">
        <v>11.38</v>
      </c>
      <c r="H1272" s="98">
        <v>1.1000000000000001</v>
      </c>
      <c r="I1272" s="98">
        <v>12.48</v>
      </c>
      <c r="J1272" s="99">
        <v>929</v>
      </c>
      <c r="K1272" s="39" t="s">
        <v>69</v>
      </c>
      <c r="L1272" s="1">
        <v>18.48</v>
      </c>
      <c r="M1272" s="1">
        <v>30.96</v>
      </c>
      <c r="N1272" s="100">
        <v>301</v>
      </c>
      <c r="O1272" s="39" t="str">
        <f>+VLOOKUP(C1272,'[1]Notas 3º - TL'!$A$1:$B$678,2,"FALSO")</f>
        <v>SI</v>
      </c>
      <c r="Q1272" s="39"/>
      <c r="R1272" s="80"/>
    </row>
    <row r="1273" spans="3:18" x14ac:dyDescent="0.15">
      <c r="C1273" s="97" t="s">
        <v>1299</v>
      </c>
      <c r="D1273" s="1" t="s">
        <v>66</v>
      </c>
      <c r="E1273" s="80" t="s">
        <v>61</v>
      </c>
      <c r="F1273" s="39" t="s">
        <v>62</v>
      </c>
      <c r="J1273" s="80"/>
      <c r="K1273" s="39"/>
      <c r="N1273" s="100"/>
      <c r="O1273" s="39"/>
      <c r="Q1273" s="39"/>
      <c r="R1273" s="80"/>
    </row>
    <row r="1274" spans="3:18" x14ac:dyDescent="0.15">
      <c r="C1274" s="97" t="s">
        <v>1300</v>
      </c>
      <c r="D1274" s="1" t="s">
        <v>66</v>
      </c>
      <c r="E1274" s="80" t="s">
        <v>61</v>
      </c>
      <c r="F1274" s="39" t="s">
        <v>62</v>
      </c>
      <c r="J1274" s="80"/>
      <c r="K1274" s="39"/>
      <c r="N1274" s="100"/>
      <c r="O1274" s="39"/>
      <c r="Q1274" s="39"/>
      <c r="R1274" s="80"/>
    </row>
    <row r="1275" spans="3:18" x14ac:dyDescent="0.15">
      <c r="C1275" s="97" t="s">
        <v>1301</v>
      </c>
      <c r="D1275" s="1" t="s">
        <v>85</v>
      </c>
      <c r="E1275" s="80" t="s">
        <v>61</v>
      </c>
      <c r="F1275" s="39" t="s">
        <v>62</v>
      </c>
      <c r="J1275" s="80"/>
      <c r="K1275" s="39"/>
      <c r="N1275" s="100"/>
      <c r="O1275" s="39"/>
      <c r="Q1275" s="39"/>
      <c r="R1275" s="80"/>
    </row>
    <row r="1276" spans="3:18" x14ac:dyDescent="0.15">
      <c r="C1276" s="97" t="s">
        <v>1302</v>
      </c>
      <c r="D1276" s="1" t="s">
        <v>85</v>
      </c>
      <c r="E1276" s="80" t="s">
        <v>61</v>
      </c>
      <c r="F1276" s="39" t="s">
        <v>62</v>
      </c>
      <c r="J1276" s="80"/>
      <c r="K1276" s="39"/>
      <c r="N1276" s="100"/>
      <c r="O1276" s="39"/>
      <c r="Q1276" s="39"/>
      <c r="R1276" s="80"/>
    </row>
    <row r="1277" spans="3:18" x14ac:dyDescent="0.15">
      <c r="C1277" s="97" t="s">
        <v>1303</v>
      </c>
      <c r="D1277" s="1" t="s">
        <v>72</v>
      </c>
      <c r="E1277" s="80" t="s">
        <v>61</v>
      </c>
      <c r="F1277" s="39" t="s">
        <v>62</v>
      </c>
      <c r="J1277" s="80"/>
      <c r="K1277" s="39"/>
      <c r="N1277" s="100"/>
      <c r="O1277" s="39"/>
      <c r="Q1277" s="39"/>
      <c r="R1277" s="80"/>
    </row>
    <row r="1278" spans="3:18" x14ac:dyDescent="0.15">
      <c r="C1278" s="97" t="s">
        <v>1487</v>
      </c>
      <c r="D1278" s="1" t="s">
        <v>68</v>
      </c>
      <c r="E1278" s="80" t="s">
        <v>61</v>
      </c>
      <c r="F1278" s="39" t="s">
        <v>69</v>
      </c>
      <c r="G1278" s="98">
        <v>13.81</v>
      </c>
      <c r="H1278" s="98">
        <v>1.26</v>
      </c>
      <c r="I1278" s="98">
        <v>15.07</v>
      </c>
      <c r="J1278" s="99">
        <v>215</v>
      </c>
      <c r="K1278" s="39" t="s">
        <v>69</v>
      </c>
      <c r="L1278" s="1">
        <v>18.96</v>
      </c>
      <c r="M1278" s="1">
        <v>34.03</v>
      </c>
      <c r="N1278" s="100">
        <v>72</v>
      </c>
      <c r="O1278" s="39" t="s">
        <v>69</v>
      </c>
      <c r="P1278" s="1">
        <v>21.55</v>
      </c>
      <c r="Q1278" s="39">
        <f>+P1278+M1278</f>
        <v>55.58</v>
      </c>
      <c r="R1278" s="99">
        <v>157</v>
      </c>
    </row>
    <row r="1279" spans="3:18" x14ac:dyDescent="0.15">
      <c r="C1279" s="97" t="s">
        <v>1305</v>
      </c>
      <c r="D1279" s="1" t="s">
        <v>66</v>
      </c>
      <c r="E1279" s="80" t="s">
        <v>61</v>
      </c>
      <c r="F1279" s="39" t="s">
        <v>62</v>
      </c>
      <c r="J1279" s="80"/>
      <c r="K1279" s="39"/>
      <c r="N1279" s="100"/>
      <c r="O1279" s="39"/>
      <c r="Q1279" s="39"/>
      <c r="R1279" s="80"/>
    </row>
    <row r="1280" spans="3:18" x14ac:dyDescent="0.15">
      <c r="C1280" s="97" t="s">
        <v>1306</v>
      </c>
      <c r="D1280" s="1" t="s">
        <v>79</v>
      </c>
      <c r="E1280" s="80" t="s">
        <v>61</v>
      </c>
      <c r="F1280" s="39" t="s">
        <v>69</v>
      </c>
      <c r="G1280" s="1">
        <v>13.96</v>
      </c>
      <c r="H1280" s="1">
        <v>1.89</v>
      </c>
      <c r="I1280" s="1">
        <v>15.850000000000001</v>
      </c>
      <c r="J1280" s="80">
        <v>115</v>
      </c>
      <c r="K1280" s="39" t="s">
        <v>62</v>
      </c>
      <c r="N1280" s="100"/>
      <c r="O1280" s="39"/>
      <c r="Q1280" s="39"/>
      <c r="R1280" s="80"/>
    </row>
    <row r="1281" spans="3:18" x14ac:dyDescent="0.15">
      <c r="C1281" s="97" t="s">
        <v>1307</v>
      </c>
      <c r="D1281" s="1" t="s">
        <v>66</v>
      </c>
      <c r="E1281" s="80" t="s">
        <v>61</v>
      </c>
      <c r="F1281" s="39" t="s">
        <v>69</v>
      </c>
      <c r="G1281" s="1">
        <v>11.81</v>
      </c>
      <c r="H1281" s="1">
        <v>0.15</v>
      </c>
      <c r="I1281" s="1">
        <v>11.96</v>
      </c>
      <c r="J1281" s="80">
        <v>1073</v>
      </c>
      <c r="K1281" s="39" t="s">
        <v>62</v>
      </c>
      <c r="N1281" s="100"/>
      <c r="O1281" s="39"/>
      <c r="Q1281" s="39"/>
      <c r="R1281" s="80"/>
    </row>
    <row r="1282" spans="3:18" x14ac:dyDescent="0.15">
      <c r="C1282" s="97" t="s">
        <v>1308</v>
      </c>
      <c r="D1282" s="1" t="s">
        <v>326</v>
      </c>
      <c r="E1282" s="80" t="s">
        <v>61</v>
      </c>
      <c r="F1282" s="39" t="s">
        <v>62</v>
      </c>
      <c r="J1282" s="80"/>
      <c r="K1282" s="39"/>
      <c r="N1282" s="100"/>
      <c r="O1282" s="39"/>
      <c r="Q1282" s="39"/>
      <c r="R1282" s="80"/>
    </row>
    <row r="1283" spans="3:18" x14ac:dyDescent="0.15">
      <c r="C1283" s="97" t="s">
        <v>1503</v>
      </c>
      <c r="D1283" s="1" t="s">
        <v>72</v>
      </c>
      <c r="E1283" s="80" t="s">
        <v>61</v>
      </c>
      <c r="F1283" s="39" t="s">
        <v>69</v>
      </c>
      <c r="G1283" s="98">
        <v>12.61</v>
      </c>
      <c r="H1283" s="98">
        <v>1.1000000000000001</v>
      </c>
      <c r="I1283" s="98">
        <v>13.709999999999999</v>
      </c>
      <c r="J1283" s="99">
        <v>515</v>
      </c>
      <c r="K1283" s="39" t="s">
        <v>69</v>
      </c>
      <c r="L1283" s="1">
        <v>15.48</v>
      </c>
      <c r="M1283" s="1">
        <v>29.189999999999998</v>
      </c>
      <c r="N1283" s="100">
        <v>564</v>
      </c>
      <c r="O1283" s="39" t="s">
        <v>69</v>
      </c>
      <c r="P1283" s="1">
        <v>22.28</v>
      </c>
      <c r="Q1283" s="39">
        <f>+P1283+M1283</f>
        <v>51.47</v>
      </c>
      <c r="R1283" s="99">
        <v>337</v>
      </c>
    </row>
    <row r="1284" spans="3:18" x14ac:dyDescent="0.15">
      <c r="C1284" s="97" t="s">
        <v>1310</v>
      </c>
      <c r="D1284" s="1" t="s">
        <v>66</v>
      </c>
      <c r="E1284" s="80" t="s">
        <v>61</v>
      </c>
      <c r="F1284" s="39" t="s">
        <v>62</v>
      </c>
      <c r="J1284" s="80"/>
      <c r="K1284" s="39"/>
      <c r="N1284" s="100"/>
      <c r="O1284" s="39"/>
      <c r="Q1284" s="39"/>
      <c r="R1284" s="80"/>
    </row>
    <row r="1285" spans="3:18" x14ac:dyDescent="0.15">
      <c r="C1285" s="97" t="s">
        <v>1311</v>
      </c>
      <c r="D1285" s="1" t="s">
        <v>66</v>
      </c>
      <c r="E1285" s="80" t="s">
        <v>88</v>
      </c>
      <c r="F1285" s="39" t="s">
        <v>62</v>
      </c>
      <c r="J1285" s="80"/>
      <c r="K1285" s="39"/>
      <c r="N1285" s="100"/>
      <c r="O1285" s="39"/>
      <c r="Q1285" s="39"/>
      <c r="R1285" s="80"/>
    </row>
    <row r="1286" spans="3:18" x14ac:dyDescent="0.15">
      <c r="C1286" s="97" t="s">
        <v>1312</v>
      </c>
      <c r="D1286" s="1" t="s">
        <v>68</v>
      </c>
      <c r="E1286" s="80" t="s">
        <v>61</v>
      </c>
      <c r="F1286" s="39" t="s">
        <v>62</v>
      </c>
      <c r="J1286" s="80"/>
      <c r="K1286" s="39"/>
      <c r="N1286" s="100"/>
      <c r="O1286" s="39"/>
      <c r="Q1286" s="39"/>
      <c r="R1286" s="80"/>
    </row>
    <row r="1287" spans="3:18" x14ac:dyDescent="0.15">
      <c r="C1287" s="97" t="s">
        <v>1313</v>
      </c>
      <c r="D1287" s="1" t="s">
        <v>60</v>
      </c>
      <c r="E1287" s="80" t="s">
        <v>88</v>
      </c>
      <c r="F1287" s="39" t="s">
        <v>62</v>
      </c>
      <c r="J1287" s="80"/>
      <c r="K1287" s="39"/>
      <c r="N1287" s="100"/>
      <c r="O1287" s="39"/>
      <c r="Q1287" s="39"/>
      <c r="R1287" s="80"/>
    </row>
    <row r="1288" spans="3:18" x14ac:dyDescent="0.15">
      <c r="C1288" s="97" t="s">
        <v>1314</v>
      </c>
      <c r="D1288" s="1" t="s">
        <v>79</v>
      </c>
      <c r="E1288" s="80" t="s">
        <v>61</v>
      </c>
      <c r="F1288" s="39" t="s">
        <v>62</v>
      </c>
      <c r="J1288" s="80"/>
      <c r="K1288" s="39"/>
      <c r="N1288" s="100"/>
      <c r="O1288" s="39"/>
      <c r="Q1288" s="39"/>
      <c r="R1288" s="80"/>
    </row>
    <row r="1289" spans="3:18" x14ac:dyDescent="0.15">
      <c r="C1289" s="97" t="s">
        <v>1315</v>
      </c>
      <c r="D1289" s="1" t="s">
        <v>82</v>
      </c>
      <c r="E1289" s="80" t="s">
        <v>61</v>
      </c>
      <c r="F1289" s="39" t="s">
        <v>62</v>
      </c>
      <c r="J1289" s="80"/>
      <c r="K1289" s="39"/>
      <c r="N1289" s="100"/>
      <c r="O1289" s="39"/>
      <c r="Q1289" s="39"/>
      <c r="R1289" s="80"/>
    </row>
    <row r="1290" spans="3:18" x14ac:dyDescent="0.15">
      <c r="C1290" s="97" t="s">
        <v>1538</v>
      </c>
      <c r="D1290" s="1" t="s">
        <v>79</v>
      </c>
      <c r="E1290" s="80" t="s">
        <v>61</v>
      </c>
      <c r="F1290" s="39" t="s">
        <v>69</v>
      </c>
      <c r="G1290" s="98">
        <v>12.2</v>
      </c>
      <c r="H1290" s="98">
        <v>2.21</v>
      </c>
      <c r="I1290" s="98">
        <v>14.41</v>
      </c>
      <c r="J1290" s="99">
        <v>335</v>
      </c>
      <c r="K1290" s="39" t="s">
        <v>69</v>
      </c>
      <c r="L1290" s="1">
        <v>15.09</v>
      </c>
      <c r="M1290" s="1">
        <v>29.5</v>
      </c>
      <c r="N1290" s="100">
        <v>525</v>
      </c>
      <c r="O1290" s="39" t="s">
        <v>69</v>
      </c>
      <c r="P1290" s="1">
        <v>23.44</v>
      </c>
      <c r="Q1290" s="39">
        <f>+P1290+M1290</f>
        <v>52.94</v>
      </c>
      <c r="R1290" s="99">
        <v>277</v>
      </c>
    </row>
    <row r="1291" spans="3:18" x14ac:dyDescent="0.15">
      <c r="C1291" s="97" t="s">
        <v>1317</v>
      </c>
      <c r="D1291" s="1" t="s">
        <v>68</v>
      </c>
      <c r="E1291" s="80" t="s">
        <v>61</v>
      </c>
      <c r="F1291" s="39" t="s">
        <v>62</v>
      </c>
      <c r="J1291" s="80"/>
      <c r="K1291" s="39"/>
      <c r="N1291" s="100"/>
      <c r="O1291" s="39"/>
      <c r="Q1291" s="39"/>
      <c r="R1291" s="80"/>
    </row>
    <row r="1292" spans="3:18" x14ac:dyDescent="0.15">
      <c r="C1292" s="97" t="s">
        <v>1318</v>
      </c>
      <c r="D1292" s="1" t="s">
        <v>68</v>
      </c>
      <c r="E1292" s="80" t="s">
        <v>61</v>
      </c>
      <c r="F1292" s="39" t="s">
        <v>69</v>
      </c>
      <c r="G1292" s="1">
        <v>10.96</v>
      </c>
      <c r="H1292" s="1">
        <v>1.1000000000000001</v>
      </c>
      <c r="I1292" s="1">
        <v>12.06</v>
      </c>
      <c r="J1292" s="80">
        <v>1044</v>
      </c>
      <c r="K1292" s="39" t="s">
        <v>62</v>
      </c>
      <c r="N1292" s="100"/>
      <c r="O1292" s="39"/>
      <c r="Q1292" s="39"/>
      <c r="R1292" s="80"/>
    </row>
    <row r="1293" spans="3:18" x14ac:dyDescent="0.15">
      <c r="C1293" s="97" t="s">
        <v>1542</v>
      </c>
      <c r="D1293" s="1" t="s">
        <v>85</v>
      </c>
      <c r="E1293" s="80" t="s">
        <v>61</v>
      </c>
      <c r="F1293" s="39" t="s">
        <v>69</v>
      </c>
      <c r="G1293" s="98">
        <v>12.82</v>
      </c>
      <c r="H1293" s="98">
        <v>2.0499999999999998</v>
      </c>
      <c r="I1293" s="98">
        <v>14.870000000000001</v>
      </c>
      <c r="J1293" s="99">
        <v>244</v>
      </c>
      <c r="K1293" s="39" t="s">
        <v>69</v>
      </c>
      <c r="L1293" s="1">
        <v>15.11</v>
      </c>
      <c r="M1293" s="1">
        <v>29.98</v>
      </c>
      <c r="N1293" s="100">
        <v>446</v>
      </c>
      <c r="O1293" s="39" t="s">
        <v>69</v>
      </c>
      <c r="P1293" s="1">
        <v>23.02</v>
      </c>
      <c r="Q1293" s="39">
        <f>+P1293+M1293</f>
        <v>53</v>
      </c>
      <c r="R1293" s="99">
        <v>271</v>
      </c>
    </row>
    <row r="1294" spans="3:18" x14ac:dyDescent="0.15">
      <c r="C1294" s="97" t="s">
        <v>1320</v>
      </c>
      <c r="D1294" s="1" t="s">
        <v>64</v>
      </c>
      <c r="E1294" s="80" t="s">
        <v>61</v>
      </c>
      <c r="F1294" s="39" t="s">
        <v>69</v>
      </c>
      <c r="G1294" s="1">
        <v>11.57</v>
      </c>
      <c r="H1294" s="1">
        <v>1.26</v>
      </c>
      <c r="I1294" s="1">
        <v>12.83</v>
      </c>
      <c r="J1294" s="80">
        <v>801</v>
      </c>
      <c r="K1294" s="39" t="s">
        <v>62</v>
      </c>
      <c r="N1294" s="100"/>
      <c r="O1294" s="39"/>
      <c r="Q1294" s="39"/>
      <c r="R1294" s="80"/>
    </row>
    <row r="1295" spans="3:18" x14ac:dyDescent="0.15">
      <c r="C1295" s="97" t="s">
        <v>1321</v>
      </c>
      <c r="D1295" s="1" t="s">
        <v>68</v>
      </c>
      <c r="E1295" s="80" t="s">
        <v>61</v>
      </c>
      <c r="F1295" s="39" t="s">
        <v>62</v>
      </c>
      <c r="J1295" s="80"/>
      <c r="K1295" s="39"/>
      <c r="N1295" s="100"/>
      <c r="O1295" s="39"/>
      <c r="Q1295" s="39"/>
      <c r="R1295" s="80"/>
    </row>
    <row r="1296" spans="3:18" x14ac:dyDescent="0.15">
      <c r="C1296" s="97" t="s">
        <v>1322</v>
      </c>
      <c r="D1296" s="1" t="s">
        <v>60</v>
      </c>
      <c r="E1296" s="80" t="s">
        <v>88</v>
      </c>
      <c r="F1296" s="39" t="s">
        <v>69</v>
      </c>
      <c r="G1296" s="1">
        <v>12.32</v>
      </c>
      <c r="H1296" s="1">
        <v>2.5499999999999998</v>
      </c>
      <c r="I1296" s="1">
        <v>14.870000000000001</v>
      </c>
      <c r="J1296" s="80">
        <v>246</v>
      </c>
      <c r="K1296" s="39" t="s">
        <v>62</v>
      </c>
      <c r="N1296" s="100"/>
      <c r="O1296" s="39"/>
      <c r="Q1296" s="39"/>
      <c r="R1296" s="80"/>
    </row>
    <row r="1297" spans="3:18" x14ac:dyDescent="0.15">
      <c r="C1297" s="97" t="s">
        <v>1323</v>
      </c>
      <c r="D1297" s="1" t="s">
        <v>64</v>
      </c>
      <c r="E1297" s="80" t="s">
        <v>61</v>
      </c>
      <c r="F1297" s="39" t="s">
        <v>62</v>
      </c>
      <c r="J1297" s="80"/>
      <c r="K1297" s="39"/>
      <c r="N1297" s="100"/>
      <c r="O1297" s="39"/>
      <c r="Q1297" s="39"/>
      <c r="R1297" s="80"/>
    </row>
    <row r="1298" spans="3:18" x14ac:dyDescent="0.15">
      <c r="C1298" s="97" t="s">
        <v>1324</v>
      </c>
      <c r="D1298" s="1" t="s">
        <v>72</v>
      </c>
      <c r="E1298" s="80" t="s">
        <v>61</v>
      </c>
      <c r="F1298" s="39" t="s">
        <v>62</v>
      </c>
      <c r="J1298" s="80"/>
      <c r="K1298" s="39"/>
      <c r="N1298" s="100"/>
      <c r="O1298" s="39"/>
      <c r="Q1298" s="39"/>
      <c r="R1298" s="80"/>
    </row>
    <row r="1299" spans="3:18" x14ac:dyDescent="0.15">
      <c r="C1299" s="97" t="s">
        <v>1325</v>
      </c>
      <c r="D1299" s="1" t="s">
        <v>66</v>
      </c>
      <c r="E1299" s="80" t="s">
        <v>61</v>
      </c>
      <c r="F1299" s="39" t="s">
        <v>62</v>
      </c>
      <c r="J1299" s="80"/>
      <c r="K1299" s="39"/>
      <c r="N1299" s="100"/>
      <c r="O1299" s="39"/>
      <c r="Q1299" s="39"/>
      <c r="R1299" s="80"/>
    </row>
    <row r="1300" spans="3:18" x14ac:dyDescent="0.15">
      <c r="C1300" s="97" t="s">
        <v>1326</v>
      </c>
      <c r="D1300" s="1" t="s">
        <v>66</v>
      </c>
      <c r="E1300" s="80" t="s">
        <v>61</v>
      </c>
      <c r="F1300" s="39" t="s">
        <v>62</v>
      </c>
      <c r="J1300" s="80"/>
      <c r="K1300" s="39"/>
      <c r="N1300" s="100"/>
      <c r="O1300" s="39"/>
      <c r="Q1300" s="39"/>
      <c r="R1300" s="80"/>
    </row>
    <row r="1301" spans="3:18" x14ac:dyDescent="0.15">
      <c r="C1301" s="97" t="s">
        <v>1327</v>
      </c>
      <c r="D1301" s="1" t="s">
        <v>68</v>
      </c>
      <c r="E1301" s="80" t="s">
        <v>61</v>
      </c>
      <c r="F1301" s="39" t="s">
        <v>62</v>
      </c>
      <c r="J1301" s="80"/>
      <c r="K1301" s="39"/>
      <c r="N1301" s="100"/>
      <c r="O1301" s="39"/>
      <c r="Q1301" s="39"/>
      <c r="R1301" s="80"/>
    </row>
    <row r="1302" spans="3:18" x14ac:dyDescent="0.15">
      <c r="C1302" s="97" t="s">
        <v>1328</v>
      </c>
      <c r="D1302" s="1" t="s">
        <v>68</v>
      </c>
      <c r="E1302" s="80" t="s">
        <v>61</v>
      </c>
      <c r="F1302" s="39" t="s">
        <v>69</v>
      </c>
      <c r="G1302" s="1">
        <v>10.58</v>
      </c>
      <c r="H1302" s="1">
        <v>0.47</v>
      </c>
      <c r="I1302" s="1">
        <v>11.05</v>
      </c>
      <c r="J1302" s="80">
        <v>1300</v>
      </c>
      <c r="K1302" s="39" t="s">
        <v>62</v>
      </c>
      <c r="N1302" s="100"/>
      <c r="O1302" s="39"/>
      <c r="Q1302" s="39"/>
      <c r="R1302" s="80"/>
    </row>
    <row r="1303" spans="3:18" x14ac:dyDescent="0.15">
      <c r="C1303" s="97" t="s">
        <v>1329</v>
      </c>
      <c r="D1303" s="1" t="s">
        <v>64</v>
      </c>
      <c r="E1303" s="80" t="s">
        <v>61</v>
      </c>
      <c r="F1303" s="39" t="s">
        <v>62</v>
      </c>
      <c r="J1303" s="80"/>
      <c r="K1303" s="39"/>
      <c r="N1303" s="100"/>
      <c r="O1303" s="39"/>
      <c r="Q1303" s="39"/>
      <c r="R1303" s="80"/>
    </row>
    <row r="1304" spans="3:18" x14ac:dyDescent="0.15">
      <c r="C1304" s="97" t="s">
        <v>1330</v>
      </c>
      <c r="D1304" s="1" t="s">
        <v>72</v>
      </c>
      <c r="E1304" s="80" t="s">
        <v>61</v>
      </c>
      <c r="F1304" s="39" t="s">
        <v>62</v>
      </c>
      <c r="J1304" s="80"/>
      <c r="K1304" s="39"/>
      <c r="N1304" s="100"/>
      <c r="O1304" s="39"/>
      <c r="Q1304" s="39"/>
      <c r="R1304" s="80"/>
    </row>
    <row r="1305" spans="3:18" x14ac:dyDescent="0.15">
      <c r="C1305" s="97" t="s">
        <v>1331</v>
      </c>
      <c r="D1305" s="1" t="s">
        <v>68</v>
      </c>
      <c r="E1305" s="80" t="s">
        <v>61</v>
      </c>
      <c r="F1305" s="39" t="s">
        <v>62</v>
      </c>
      <c r="J1305" s="80"/>
      <c r="K1305" s="39"/>
      <c r="N1305" s="100"/>
      <c r="O1305" s="39"/>
      <c r="Q1305" s="39"/>
      <c r="R1305" s="80"/>
    </row>
    <row r="1306" spans="3:18" x14ac:dyDescent="0.15">
      <c r="C1306" s="97" t="s">
        <v>1332</v>
      </c>
      <c r="D1306" s="1" t="s">
        <v>79</v>
      </c>
      <c r="E1306" s="80" t="s">
        <v>61</v>
      </c>
      <c r="F1306" s="39" t="s">
        <v>69</v>
      </c>
      <c r="G1306" s="98">
        <v>10.33</v>
      </c>
      <c r="H1306" s="98">
        <v>0.78</v>
      </c>
      <c r="I1306" s="98">
        <v>11.11</v>
      </c>
      <c r="J1306" s="99">
        <v>1280</v>
      </c>
      <c r="K1306" s="39" t="s">
        <v>69</v>
      </c>
      <c r="L1306" s="1">
        <v>15.38</v>
      </c>
      <c r="M1306" s="1">
        <v>26.490000000000002</v>
      </c>
      <c r="N1306" s="100">
        <v>793</v>
      </c>
      <c r="O1306" s="39" t="s">
        <v>62</v>
      </c>
      <c r="Q1306" s="39"/>
      <c r="R1306" s="80"/>
    </row>
    <row r="1307" spans="3:18" x14ac:dyDescent="0.15">
      <c r="C1307" s="97" t="s">
        <v>1333</v>
      </c>
      <c r="D1307" s="1" t="s">
        <v>72</v>
      </c>
      <c r="E1307" s="80" t="s">
        <v>61</v>
      </c>
      <c r="F1307" s="39" t="s">
        <v>69</v>
      </c>
      <c r="G1307" s="1">
        <v>10.32</v>
      </c>
      <c r="H1307" s="1">
        <v>1.42</v>
      </c>
      <c r="I1307" s="1">
        <v>11.74</v>
      </c>
      <c r="J1307" s="80">
        <v>1138</v>
      </c>
      <c r="K1307" s="39" t="s">
        <v>62</v>
      </c>
      <c r="N1307" s="100"/>
      <c r="O1307" s="39"/>
      <c r="Q1307" s="39"/>
      <c r="R1307" s="80"/>
    </row>
    <row r="1308" spans="3:18" x14ac:dyDescent="0.15">
      <c r="C1308" s="97" t="s">
        <v>1334</v>
      </c>
      <c r="D1308" s="1" t="s">
        <v>68</v>
      </c>
      <c r="E1308" s="80" t="s">
        <v>61</v>
      </c>
      <c r="F1308" s="39" t="s">
        <v>62</v>
      </c>
      <c r="J1308" s="80"/>
      <c r="K1308" s="39"/>
      <c r="N1308" s="100"/>
      <c r="O1308" s="39"/>
      <c r="Q1308" s="39"/>
      <c r="R1308" s="80"/>
    </row>
    <row r="1309" spans="3:18" x14ac:dyDescent="0.15">
      <c r="C1309" s="97" t="s">
        <v>1335</v>
      </c>
      <c r="D1309" s="1" t="s">
        <v>72</v>
      </c>
      <c r="E1309" s="80" t="s">
        <v>61</v>
      </c>
      <c r="F1309" s="39" t="s">
        <v>62</v>
      </c>
      <c r="J1309" s="80"/>
      <c r="K1309" s="39"/>
      <c r="N1309" s="100"/>
      <c r="O1309" s="39"/>
      <c r="Q1309" s="39"/>
      <c r="R1309" s="80"/>
    </row>
    <row r="1310" spans="3:18" x14ac:dyDescent="0.15">
      <c r="C1310" s="97" t="s">
        <v>1336</v>
      </c>
      <c r="D1310" s="1" t="s">
        <v>85</v>
      </c>
      <c r="E1310" s="80" t="s">
        <v>61</v>
      </c>
      <c r="F1310" s="39" t="s">
        <v>62</v>
      </c>
      <c r="J1310" s="80"/>
      <c r="K1310" s="39"/>
      <c r="N1310" s="100"/>
      <c r="O1310" s="39"/>
      <c r="Q1310" s="39"/>
      <c r="R1310" s="80"/>
    </row>
    <row r="1311" spans="3:18" x14ac:dyDescent="0.15">
      <c r="C1311" s="97" t="s">
        <v>1337</v>
      </c>
      <c r="D1311" s="1" t="s">
        <v>68</v>
      </c>
      <c r="E1311" s="80" t="s">
        <v>61</v>
      </c>
      <c r="F1311" s="39" t="s">
        <v>62</v>
      </c>
      <c r="J1311" s="80"/>
      <c r="K1311" s="39"/>
      <c r="N1311" s="100"/>
      <c r="O1311" s="39"/>
      <c r="Q1311" s="39"/>
      <c r="R1311" s="80"/>
    </row>
    <row r="1312" spans="3:18" x14ac:dyDescent="0.15">
      <c r="C1312" s="97" t="s">
        <v>1338</v>
      </c>
      <c r="D1312" s="1" t="s">
        <v>68</v>
      </c>
      <c r="E1312" s="80" t="s">
        <v>61</v>
      </c>
      <c r="F1312" s="39" t="s">
        <v>69</v>
      </c>
      <c r="G1312" s="1">
        <v>11.25</v>
      </c>
      <c r="H1312" s="1">
        <v>0.15</v>
      </c>
      <c r="I1312" s="1">
        <v>11.4</v>
      </c>
      <c r="J1312" s="80">
        <v>1219</v>
      </c>
      <c r="K1312" s="39" t="s">
        <v>62</v>
      </c>
      <c r="N1312" s="100"/>
      <c r="O1312" s="39"/>
      <c r="Q1312" s="39"/>
      <c r="R1312" s="80"/>
    </row>
    <row r="1313" spans="3:18" x14ac:dyDescent="0.15">
      <c r="C1313" s="97" t="s">
        <v>1339</v>
      </c>
      <c r="D1313" s="1" t="s">
        <v>68</v>
      </c>
      <c r="E1313" s="80" t="s">
        <v>61</v>
      </c>
      <c r="F1313" s="39" t="s">
        <v>62</v>
      </c>
      <c r="J1313" s="80"/>
      <c r="K1313" s="39"/>
      <c r="N1313" s="100"/>
      <c r="O1313" s="39"/>
      <c r="Q1313" s="39"/>
      <c r="R1313" s="80"/>
    </row>
    <row r="1314" spans="3:18" x14ac:dyDescent="0.15">
      <c r="C1314" s="97" t="s">
        <v>1340</v>
      </c>
      <c r="D1314" s="1" t="s">
        <v>85</v>
      </c>
      <c r="E1314" s="80" t="s">
        <v>61</v>
      </c>
      <c r="F1314" s="39" t="s">
        <v>62</v>
      </c>
      <c r="J1314" s="80"/>
      <c r="K1314" s="39"/>
      <c r="N1314" s="100"/>
      <c r="O1314" s="39"/>
      <c r="Q1314" s="39"/>
      <c r="R1314" s="80"/>
    </row>
    <row r="1315" spans="3:18" x14ac:dyDescent="0.15">
      <c r="C1315" s="97" t="s">
        <v>1547</v>
      </c>
      <c r="D1315" s="1" t="s">
        <v>79</v>
      </c>
      <c r="E1315" s="80" t="s">
        <v>61</v>
      </c>
      <c r="F1315" s="39" t="s">
        <v>69</v>
      </c>
      <c r="G1315" s="98">
        <v>12.95</v>
      </c>
      <c r="H1315" s="98">
        <v>0.47</v>
      </c>
      <c r="I1315" s="98">
        <v>13.42</v>
      </c>
      <c r="J1315" s="99">
        <v>599</v>
      </c>
      <c r="K1315" s="39" t="s">
        <v>69</v>
      </c>
      <c r="L1315" s="1">
        <v>16.28</v>
      </c>
      <c r="M1315" s="1">
        <v>29.700000000000003</v>
      </c>
      <c r="N1315" s="100">
        <v>501</v>
      </c>
      <c r="O1315" s="39" t="s">
        <v>69</v>
      </c>
      <c r="P1315" s="1">
        <v>22.08</v>
      </c>
      <c r="Q1315" s="39">
        <f>+P1315+M1315</f>
        <v>51.78</v>
      </c>
      <c r="R1315" s="99">
        <v>322</v>
      </c>
    </row>
    <row r="1316" spans="3:18" x14ac:dyDescent="0.15">
      <c r="C1316" s="97" t="s">
        <v>1342</v>
      </c>
      <c r="D1316" s="1" t="s">
        <v>68</v>
      </c>
      <c r="E1316" s="80" t="s">
        <v>61</v>
      </c>
      <c r="F1316" s="39" t="s">
        <v>62</v>
      </c>
      <c r="J1316" s="80"/>
      <c r="K1316" s="39"/>
      <c r="N1316" s="100"/>
      <c r="O1316" s="39"/>
      <c r="Q1316" s="39"/>
      <c r="R1316" s="80"/>
    </row>
    <row r="1317" spans="3:18" x14ac:dyDescent="0.15">
      <c r="C1317" s="97" t="s">
        <v>1343</v>
      </c>
      <c r="D1317" s="1" t="s">
        <v>85</v>
      </c>
      <c r="E1317" s="80" t="s">
        <v>61</v>
      </c>
      <c r="F1317" s="39" t="s">
        <v>69</v>
      </c>
      <c r="G1317" s="98">
        <v>10.51</v>
      </c>
      <c r="H1317" s="98">
        <v>0.47</v>
      </c>
      <c r="I1317" s="98">
        <v>10.98</v>
      </c>
      <c r="J1317" s="99">
        <v>1309</v>
      </c>
      <c r="K1317" s="39" t="s">
        <v>69</v>
      </c>
      <c r="L1317" s="1">
        <v>16.23</v>
      </c>
      <c r="M1317" s="1">
        <v>27.21</v>
      </c>
      <c r="N1317" s="100">
        <v>766</v>
      </c>
      <c r="O1317" s="39" t="s">
        <v>62</v>
      </c>
      <c r="Q1317" s="39"/>
      <c r="R1317" s="80"/>
    </row>
    <row r="1318" spans="3:18" x14ac:dyDescent="0.15">
      <c r="C1318" s="97" t="s">
        <v>1344</v>
      </c>
      <c r="D1318" s="1" t="s">
        <v>66</v>
      </c>
      <c r="E1318" s="80" t="s">
        <v>61</v>
      </c>
      <c r="F1318" s="39" t="s">
        <v>62</v>
      </c>
      <c r="J1318" s="80"/>
      <c r="K1318" s="39"/>
      <c r="N1318" s="100"/>
      <c r="O1318" s="39"/>
      <c r="Q1318" s="39"/>
      <c r="R1318" s="80"/>
    </row>
    <row r="1319" spans="3:18" x14ac:dyDescent="0.15">
      <c r="C1319" s="97" t="s">
        <v>1345</v>
      </c>
      <c r="D1319" s="1" t="s">
        <v>68</v>
      </c>
      <c r="E1319" s="80" t="s">
        <v>61</v>
      </c>
      <c r="F1319" s="39" t="s">
        <v>62</v>
      </c>
      <c r="J1319" s="80"/>
      <c r="K1319" s="39"/>
      <c r="N1319" s="100"/>
      <c r="O1319" s="39"/>
      <c r="Q1319" s="39"/>
      <c r="R1319" s="80"/>
    </row>
    <row r="1320" spans="3:18" x14ac:dyDescent="0.15">
      <c r="C1320" s="97" t="s">
        <v>1471</v>
      </c>
      <c r="D1320" s="1" t="s">
        <v>64</v>
      </c>
      <c r="E1320" s="80" t="s">
        <v>61</v>
      </c>
      <c r="F1320" s="39" t="s">
        <v>62</v>
      </c>
      <c r="J1320" s="80"/>
      <c r="K1320" s="39"/>
      <c r="N1320" s="100"/>
      <c r="O1320" s="39"/>
      <c r="Q1320" s="39"/>
      <c r="R1320" s="80"/>
    </row>
    <row r="1321" spans="3:18" x14ac:dyDescent="0.15">
      <c r="C1321" s="97" t="s">
        <v>1550</v>
      </c>
      <c r="D1321" s="1" t="s">
        <v>85</v>
      </c>
      <c r="E1321" s="80" t="s">
        <v>61</v>
      </c>
      <c r="F1321" s="39" t="s">
        <v>69</v>
      </c>
      <c r="G1321" s="98">
        <v>12.71</v>
      </c>
      <c r="H1321" s="98">
        <v>0.63</v>
      </c>
      <c r="I1321" s="98">
        <v>13.340000000000002</v>
      </c>
      <c r="J1321" s="99">
        <v>625</v>
      </c>
      <c r="K1321" s="39" t="s">
        <v>69</v>
      </c>
      <c r="L1321" s="1">
        <v>17.329999999999998</v>
      </c>
      <c r="M1321" s="1">
        <v>30.67</v>
      </c>
      <c r="N1321" s="100">
        <v>337</v>
      </c>
      <c r="O1321" s="39" t="s">
        <v>69</v>
      </c>
      <c r="P1321" s="1">
        <v>25.3</v>
      </c>
      <c r="Q1321" s="39">
        <f>+P1321+M1321</f>
        <v>55.97</v>
      </c>
      <c r="R1321" s="99">
        <v>135</v>
      </c>
    </row>
    <row r="1322" spans="3:18" x14ac:dyDescent="0.15">
      <c r="C1322" s="97" t="s">
        <v>1472</v>
      </c>
      <c r="D1322" s="1" t="s">
        <v>82</v>
      </c>
      <c r="E1322" s="80" t="s">
        <v>61</v>
      </c>
      <c r="F1322" s="39" t="s">
        <v>69</v>
      </c>
      <c r="G1322" s="1">
        <v>10.4</v>
      </c>
      <c r="H1322" s="1">
        <v>1.1000000000000001</v>
      </c>
      <c r="I1322" s="1">
        <v>11.5</v>
      </c>
      <c r="J1322" s="80">
        <v>1201</v>
      </c>
      <c r="K1322" s="39" t="s">
        <v>62</v>
      </c>
      <c r="N1322" s="100"/>
      <c r="O1322" s="39"/>
      <c r="Q1322" s="39"/>
      <c r="R1322" s="80"/>
    </row>
    <row r="1323" spans="3:18" x14ac:dyDescent="0.15">
      <c r="C1323" s="97" t="s">
        <v>1553</v>
      </c>
      <c r="D1323" s="1" t="s">
        <v>66</v>
      </c>
      <c r="E1323" s="80" t="s">
        <v>61</v>
      </c>
      <c r="F1323" s="39" t="s">
        <v>69</v>
      </c>
      <c r="G1323" s="98">
        <v>13.27</v>
      </c>
      <c r="H1323" s="98">
        <v>1.1000000000000001</v>
      </c>
      <c r="I1323" s="98">
        <v>14.37</v>
      </c>
      <c r="J1323" s="99">
        <v>342</v>
      </c>
      <c r="K1323" s="39" t="s">
        <v>69</v>
      </c>
      <c r="L1323" s="1">
        <v>19.02</v>
      </c>
      <c r="M1323" s="1">
        <v>33.39</v>
      </c>
      <c r="N1323" s="100">
        <v>96</v>
      </c>
      <c r="O1323" s="39" t="s">
        <v>69</v>
      </c>
      <c r="P1323" s="1">
        <v>21.8</v>
      </c>
      <c r="Q1323" s="39">
        <f>+P1323+M1323</f>
        <v>55.19</v>
      </c>
      <c r="R1323" s="99">
        <v>176</v>
      </c>
    </row>
    <row r="1324" spans="3:18" x14ac:dyDescent="0.15">
      <c r="C1324" s="97" t="s">
        <v>1350</v>
      </c>
      <c r="D1324" s="1" t="s">
        <v>68</v>
      </c>
      <c r="E1324" s="80" t="s">
        <v>61</v>
      </c>
      <c r="F1324" s="39" t="s">
        <v>69</v>
      </c>
      <c r="G1324" s="98">
        <v>12.38</v>
      </c>
      <c r="H1324" s="98">
        <v>1.8</v>
      </c>
      <c r="I1324" s="98">
        <v>14.180000000000001</v>
      </c>
      <c r="J1324" s="99">
        <v>388</v>
      </c>
      <c r="K1324" s="39" t="s">
        <v>69</v>
      </c>
      <c r="L1324" s="1">
        <v>15.85</v>
      </c>
      <c r="M1324" s="1">
        <v>30.03</v>
      </c>
      <c r="N1324" s="100">
        <v>434</v>
      </c>
      <c r="O1324" s="39" t="str">
        <f>+VLOOKUP(C1324,'[1]Notas 3º - TL'!$A$1:$B$678,2,"FALSO")</f>
        <v>SI</v>
      </c>
      <c r="Q1324" s="39"/>
      <c r="R1324" s="80"/>
    </row>
    <row r="1325" spans="3:18" x14ac:dyDescent="0.15">
      <c r="C1325" s="97" t="s">
        <v>1348</v>
      </c>
      <c r="D1325" s="1" t="s">
        <v>79</v>
      </c>
      <c r="E1325" s="80" t="s">
        <v>61</v>
      </c>
      <c r="F1325" s="39" t="s">
        <v>62</v>
      </c>
      <c r="J1325" s="80"/>
      <c r="K1325" s="39"/>
      <c r="N1325" s="100"/>
      <c r="O1325" s="39"/>
      <c r="Q1325" s="39"/>
      <c r="R1325" s="80"/>
    </row>
    <row r="1326" spans="3:18" x14ac:dyDescent="0.15">
      <c r="C1326" s="97" t="s">
        <v>1349</v>
      </c>
      <c r="D1326" s="1" t="s">
        <v>72</v>
      </c>
      <c r="E1326" s="80" t="s">
        <v>61</v>
      </c>
      <c r="F1326" s="39" t="s">
        <v>62</v>
      </c>
      <c r="J1326" s="80"/>
      <c r="K1326" s="39"/>
      <c r="N1326" s="100"/>
      <c r="O1326" s="39"/>
      <c r="Q1326" s="39"/>
      <c r="R1326" s="80"/>
    </row>
    <row r="1327" spans="3:18" x14ac:dyDescent="0.15">
      <c r="C1327" s="97" t="s">
        <v>1566</v>
      </c>
      <c r="D1327" s="1" t="s">
        <v>68</v>
      </c>
      <c r="E1327" s="80" t="s">
        <v>61</v>
      </c>
      <c r="F1327" s="39" t="s">
        <v>69</v>
      </c>
      <c r="G1327" s="98">
        <v>11.7</v>
      </c>
      <c r="H1327" s="98">
        <v>2.21</v>
      </c>
      <c r="I1327" s="98">
        <v>13.91</v>
      </c>
      <c r="J1327" s="99">
        <v>464</v>
      </c>
      <c r="K1327" s="39" t="s">
        <v>69</v>
      </c>
      <c r="L1327" s="1">
        <v>15.82</v>
      </c>
      <c r="M1327" s="1">
        <v>29.73</v>
      </c>
      <c r="N1327" s="100">
        <v>495</v>
      </c>
      <c r="O1327" s="39" t="s">
        <v>69</v>
      </c>
      <c r="P1327" s="1">
        <v>23.07</v>
      </c>
      <c r="Q1327" s="39">
        <f>+P1327+M1327</f>
        <v>52.8</v>
      </c>
      <c r="R1327" s="99">
        <v>281</v>
      </c>
    </row>
    <row r="1328" spans="3:18" x14ac:dyDescent="0.15">
      <c r="C1328" s="97" t="s">
        <v>1351</v>
      </c>
      <c r="D1328" s="1" t="s">
        <v>68</v>
      </c>
      <c r="E1328" s="80" t="s">
        <v>61</v>
      </c>
      <c r="F1328" s="39" t="s">
        <v>62</v>
      </c>
      <c r="J1328" s="80"/>
      <c r="K1328" s="39"/>
      <c r="N1328" s="100"/>
      <c r="O1328" s="39"/>
      <c r="Q1328" s="39"/>
      <c r="R1328" s="80"/>
    </row>
    <row r="1329" spans="3:18" x14ac:dyDescent="0.15">
      <c r="C1329" s="97" t="s">
        <v>1352</v>
      </c>
      <c r="D1329" s="1" t="s">
        <v>79</v>
      </c>
      <c r="E1329" s="80" t="s">
        <v>61</v>
      </c>
      <c r="F1329" s="39" t="s">
        <v>62</v>
      </c>
      <c r="J1329" s="80"/>
      <c r="K1329" s="39"/>
      <c r="N1329" s="100"/>
      <c r="O1329" s="39"/>
      <c r="Q1329" s="39"/>
      <c r="R1329" s="80"/>
    </row>
    <row r="1330" spans="3:18" x14ac:dyDescent="0.15">
      <c r="C1330" s="97" t="s">
        <v>1353</v>
      </c>
      <c r="D1330" s="1" t="s">
        <v>68</v>
      </c>
      <c r="E1330" s="80" t="s">
        <v>61</v>
      </c>
      <c r="F1330" s="39" t="s">
        <v>62</v>
      </c>
      <c r="J1330" s="80"/>
      <c r="K1330" s="39"/>
      <c r="N1330" s="100"/>
      <c r="O1330" s="39"/>
      <c r="Q1330" s="39"/>
      <c r="R1330" s="80"/>
    </row>
    <row r="1331" spans="3:18" x14ac:dyDescent="0.15">
      <c r="C1331" s="97" t="s">
        <v>1354</v>
      </c>
      <c r="D1331" s="1" t="s">
        <v>64</v>
      </c>
      <c r="E1331" s="80" t="s">
        <v>61</v>
      </c>
      <c r="F1331" s="39" t="s">
        <v>62</v>
      </c>
      <c r="J1331" s="80"/>
      <c r="K1331" s="39"/>
      <c r="N1331" s="100"/>
      <c r="O1331" s="39"/>
      <c r="Q1331" s="39"/>
      <c r="R1331" s="80"/>
    </row>
    <row r="1332" spans="3:18" x14ac:dyDescent="0.15">
      <c r="C1332" s="97" t="s">
        <v>1355</v>
      </c>
      <c r="D1332" s="1" t="s">
        <v>72</v>
      </c>
      <c r="E1332" s="80" t="s">
        <v>61</v>
      </c>
      <c r="F1332" s="39" t="s">
        <v>69</v>
      </c>
      <c r="G1332" s="1">
        <v>10.33</v>
      </c>
      <c r="H1332" s="1">
        <v>0.47</v>
      </c>
      <c r="I1332" s="1">
        <v>10.8</v>
      </c>
      <c r="J1332" s="80">
        <v>1334</v>
      </c>
      <c r="K1332" s="39" t="s">
        <v>62</v>
      </c>
      <c r="N1332" s="100"/>
      <c r="O1332" s="39"/>
      <c r="Q1332" s="39"/>
      <c r="R1332" s="80"/>
    </row>
    <row r="1333" spans="3:18" x14ac:dyDescent="0.15">
      <c r="C1333" s="97" t="s">
        <v>1574</v>
      </c>
      <c r="D1333" s="1" t="s">
        <v>64</v>
      </c>
      <c r="E1333" s="80" t="s">
        <v>61</v>
      </c>
      <c r="F1333" s="39" t="s">
        <v>69</v>
      </c>
      <c r="G1333" s="98">
        <v>12.93</v>
      </c>
      <c r="H1333" s="98">
        <v>0.94</v>
      </c>
      <c r="I1333" s="98">
        <v>13.87</v>
      </c>
      <c r="J1333" s="99">
        <v>475</v>
      </c>
      <c r="K1333" s="39" t="s">
        <v>69</v>
      </c>
      <c r="L1333" s="1">
        <v>18.22</v>
      </c>
      <c r="M1333" s="1">
        <v>32.089999999999996</v>
      </c>
      <c r="N1333" s="100">
        <v>182</v>
      </c>
      <c r="O1333" s="39" t="s">
        <v>69</v>
      </c>
      <c r="P1333" s="1">
        <v>21.26</v>
      </c>
      <c r="Q1333" s="39">
        <f>+P1333+M1333</f>
        <v>53.349999999999994</v>
      </c>
      <c r="R1333" s="99">
        <v>254</v>
      </c>
    </row>
    <row r="1334" spans="3:18" x14ac:dyDescent="0.15">
      <c r="C1334" s="97" t="s">
        <v>1357</v>
      </c>
      <c r="D1334" s="1" t="s">
        <v>68</v>
      </c>
      <c r="E1334" s="80" t="s">
        <v>61</v>
      </c>
      <c r="F1334" s="39" t="s">
        <v>62</v>
      </c>
      <c r="J1334" s="80"/>
      <c r="K1334" s="39"/>
      <c r="N1334" s="100"/>
      <c r="O1334" s="39"/>
      <c r="Q1334" s="39"/>
      <c r="R1334" s="80"/>
    </row>
    <row r="1335" spans="3:18" x14ac:dyDescent="0.15">
      <c r="C1335" s="97" t="s">
        <v>1377</v>
      </c>
      <c r="D1335" s="1" t="s">
        <v>66</v>
      </c>
      <c r="E1335" s="80" t="s">
        <v>61</v>
      </c>
      <c r="F1335" s="39" t="s">
        <v>69</v>
      </c>
      <c r="G1335" s="98">
        <v>11.57</v>
      </c>
      <c r="H1335" s="98">
        <v>0.78</v>
      </c>
      <c r="I1335" s="98">
        <v>12.35</v>
      </c>
      <c r="J1335" s="99">
        <v>960</v>
      </c>
      <c r="K1335" s="39" t="s">
        <v>69</v>
      </c>
      <c r="L1335" s="1">
        <v>16.350000000000001</v>
      </c>
      <c r="M1335" s="1">
        <v>28.700000000000003</v>
      </c>
      <c r="N1335" s="100">
        <v>620</v>
      </c>
      <c r="O1335" s="39" t="str">
        <f>+VLOOKUP(C1335,'[1]Notas 3º - TL'!$A$1:$B$678,2,"FALSO")</f>
        <v>SI</v>
      </c>
      <c r="Q1335" s="39"/>
      <c r="R1335" s="80"/>
    </row>
    <row r="1336" spans="3:18" x14ac:dyDescent="0.15">
      <c r="C1336" s="97" t="s">
        <v>1359</v>
      </c>
      <c r="D1336" s="1" t="s">
        <v>68</v>
      </c>
      <c r="E1336" s="80" t="s">
        <v>61</v>
      </c>
      <c r="F1336" s="39" t="s">
        <v>69</v>
      </c>
      <c r="G1336" s="1">
        <v>10.46</v>
      </c>
      <c r="H1336" s="1">
        <v>0</v>
      </c>
      <c r="I1336" s="1">
        <v>10.46</v>
      </c>
      <c r="J1336" s="80">
        <v>1364</v>
      </c>
      <c r="K1336" s="39" t="s">
        <v>62</v>
      </c>
      <c r="N1336" s="100"/>
      <c r="O1336" s="39"/>
      <c r="Q1336" s="39"/>
      <c r="R1336" s="80"/>
    </row>
    <row r="1337" spans="3:18" x14ac:dyDescent="0.15">
      <c r="C1337" s="97" t="s">
        <v>1360</v>
      </c>
      <c r="D1337" s="1" t="s">
        <v>60</v>
      </c>
      <c r="E1337" s="80" t="s">
        <v>61</v>
      </c>
      <c r="F1337" s="39" t="s">
        <v>62</v>
      </c>
      <c r="J1337" s="80"/>
      <c r="K1337" s="39"/>
      <c r="N1337" s="100"/>
      <c r="O1337" s="39"/>
      <c r="Q1337" s="39"/>
      <c r="R1337" s="80"/>
    </row>
    <row r="1338" spans="3:18" x14ac:dyDescent="0.15">
      <c r="C1338" s="97" t="s">
        <v>1361</v>
      </c>
      <c r="D1338" s="1" t="s">
        <v>326</v>
      </c>
      <c r="E1338" s="80" t="s">
        <v>61</v>
      </c>
      <c r="F1338" s="39" t="s">
        <v>62</v>
      </c>
      <c r="J1338" s="80"/>
      <c r="K1338" s="39"/>
      <c r="N1338" s="100"/>
      <c r="O1338" s="39"/>
      <c r="Q1338" s="39"/>
      <c r="R1338" s="80"/>
    </row>
    <row r="1339" spans="3:18" x14ac:dyDescent="0.15">
      <c r="C1339" s="97" t="s">
        <v>1362</v>
      </c>
      <c r="D1339" s="1" t="s">
        <v>85</v>
      </c>
      <c r="E1339" s="80" t="s">
        <v>61</v>
      </c>
      <c r="F1339" s="39" t="s">
        <v>62</v>
      </c>
      <c r="J1339" s="80"/>
      <c r="K1339" s="39"/>
      <c r="N1339" s="100"/>
      <c r="O1339" s="39"/>
      <c r="Q1339" s="39"/>
      <c r="R1339" s="80"/>
    </row>
    <row r="1340" spans="3:18" x14ac:dyDescent="0.15">
      <c r="C1340" s="97" t="s">
        <v>1363</v>
      </c>
      <c r="D1340" s="1" t="s">
        <v>72</v>
      </c>
      <c r="E1340" s="80" t="s">
        <v>61</v>
      </c>
      <c r="F1340" s="39" t="s">
        <v>69</v>
      </c>
      <c r="G1340" s="1">
        <v>10.98</v>
      </c>
      <c r="H1340" s="1">
        <v>0.31</v>
      </c>
      <c r="I1340" s="1">
        <v>11.290000000000001</v>
      </c>
      <c r="J1340" s="80">
        <v>1246</v>
      </c>
      <c r="K1340" s="39" t="s">
        <v>62</v>
      </c>
      <c r="N1340" s="100"/>
      <c r="O1340" s="39"/>
      <c r="Q1340" s="39"/>
      <c r="R1340" s="80"/>
    </row>
    <row r="1341" spans="3:18" x14ac:dyDescent="0.15">
      <c r="C1341" s="97" t="s">
        <v>1364</v>
      </c>
      <c r="D1341" s="1" t="s">
        <v>68</v>
      </c>
      <c r="E1341" s="80" t="s">
        <v>61</v>
      </c>
      <c r="F1341" s="39" t="s">
        <v>62</v>
      </c>
      <c r="J1341" s="80"/>
      <c r="K1341" s="39"/>
      <c r="N1341" s="100"/>
      <c r="O1341" s="39"/>
      <c r="Q1341" s="39"/>
      <c r="R1341" s="80"/>
    </row>
    <row r="1342" spans="3:18" x14ac:dyDescent="0.15">
      <c r="C1342" s="97" t="s">
        <v>1365</v>
      </c>
      <c r="D1342" s="1" t="s">
        <v>66</v>
      </c>
      <c r="E1342" s="80" t="s">
        <v>61</v>
      </c>
      <c r="F1342" s="39" t="s">
        <v>62</v>
      </c>
      <c r="J1342" s="80"/>
      <c r="K1342" s="39"/>
      <c r="N1342" s="100"/>
      <c r="O1342" s="39"/>
      <c r="Q1342" s="39"/>
      <c r="R1342" s="80"/>
    </row>
    <row r="1343" spans="3:18" x14ac:dyDescent="0.15">
      <c r="C1343" s="97" t="s">
        <v>1366</v>
      </c>
      <c r="D1343" s="1" t="s">
        <v>72</v>
      </c>
      <c r="E1343" s="80" t="s">
        <v>61</v>
      </c>
      <c r="F1343" s="39" t="s">
        <v>62</v>
      </c>
      <c r="J1343" s="80"/>
      <c r="K1343" s="39"/>
      <c r="N1343" s="100"/>
      <c r="O1343" s="39"/>
      <c r="Q1343" s="39"/>
      <c r="R1343" s="80"/>
    </row>
    <row r="1344" spans="3:18" x14ac:dyDescent="0.15">
      <c r="C1344" s="97" t="s">
        <v>1367</v>
      </c>
      <c r="D1344" s="1" t="s">
        <v>68</v>
      </c>
      <c r="E1344" s="80" t="s">
        <v>61</v>
      </c>
      <c r="F1344" s="39" t="s">
        <v>62</v>
      </c>
      <c r="J1344" s="80"/>
      <c r="K1344" s="39"/>
      <c r="N1344" s="100"/>
      <c r="O1344" s="39"/>
      <c r="Q1344" s="39"/>
      <c r="R1344" s="80"/>
    </row>
    <row r="1345" spans="3:18" x14ac:dyDescent="0.15">
      <c r="C1345" s="97" t="s">
        <v>1368</v>
      </c>
      <c r="D1345" s="1" t="s">
        <v>66</v>
      </c>
      <c r="E1345" s="80" t="s">
        <v>61</v>
      </c>
      <c r="F1345" s="39" t="s">
        <v>62</v>
      </c>
      <c r="J1345" s="80"/>
      <c r="K1345" s="39"/>
      <c r="N1345" s="100"/>
      <c r="O1345" s="39"/>
      <c r="Q1345" s="39"/>
      <c r="R1345" s="80"/>
    </row>
    <row r="1346" spans="3:18" x14ac:dyDescent="0.15">
      <c r="C1346" s="97" t="s">
        <v>1369</v>
      </c>
      <c r="D1346" s="1" t="s">
        <v>68</v>
      </c>
      <c r="E1346" s="80" t="s">
        <v>61</v>
      </c>
      <c r="F1346" s="39" t="s">
        <v>62</v>
      </c>
      <c r="J1346" s="80"/>
      <c r="K1346" s="39"/>
      <c r="N1346" s="100"/>
      <c r="O1346" s="39"/>
      <c r="Q1346" s="39"/>
      <c r="R1346" s="80"/>
    </row>
    <row r="1347" spans="3:18" x14ac:dyDescent="0.15">
      <c r="C1347" s="97" t="s">
        <v>1370</v>
      </c>
      <c r="D1347" s="1" t="s">
        <v>66</v>
      </c>
      <c r="E1347" s="80" t="s">
        <v>61</v>
      </c>
      <c r="F1347" s="39" t="s">
        <v>62</v>
      </c>
      <c r="J1347" s="80"/>
      <c r="K1347" s="39"/>
      <c r="N1347" s="100"/>
      <c r="O1347" s="39"/>
      <c r="Q1347" s="39"/>
      <c r="R1347" s="80"/>
    </row>
    <row r="1348" spans="3:18" x14ac:dyDescent="0.15">
      <c r="C1348" s="97" t="s">
        <v>1371</v>
      </c>
      <c r="D1348" s="1" t="s">
        <v>66</v>
      </c>
      <c r="E1348" s="80" t="s">
        <v>61</v>
      </c>
      <c r="F1348" s="39" t="s">
        <v>62</v>
      </c>
      <c r="J1348" s="80"/>
      <c r="K1348" s="39"/>
      <c r="N1348" s="100"/>
      <c r="O1348" s="39"/>
      <c r="Q1348" s="39"/>
      <c r="R1348" s="80"/>
    </row>
    <row r="1349" spans="3:18" x14ac:dyDescent="0.15">
      <c r="C1349" s="97" t="s">
        <v>1372</v>
      </c>
      <c r="D1349" s="1" t="s">
        <v>64</v>
      </c>
      <c r="E1349" s="80" t="s">
        <v>61</v>
      </c>
      <c r="F1349" s="39" t="s">
        <v>62</v>
      </c>
      <c r="J1349" s="80"/>
      <c r="K1349" s="39"/>
      <c r="N1349" s="100"/>
      <c r="O1349" s="39"/>
      <c r="Q1349" s="39"/>
      <c r="R1349" s="80"/>
    </row>
    <row r="1350" spans="3:18" x14ac:dyDescent="0.15">
      <c r="C1350" s="97" t="s">
        <v>1373</v>
      </c>
      <c r="D1350" s="1" t="s">
        <v>72</v>
      </c>
      <c r="E1350" s="80" t="s">
        <v>61</v>
      </c>
      <c r="F1350" s="39" t="s">
        <v>62</v>
      </c>
      <c r="J1350" s="80"/>
      <c r="K1350" s="39"/>
      <c r="N1350" s="100"/>
      <c r="O1350" s="39"/>
      <c r="Q1350" s="39"/>
      <c r="R1350" s="80"/>
    </row>
    <row r="1351" spans="3:18" x14ac:dyDescent="0.15">
      <c r="C1351" s="97" t="s">
        <v>1374</v>
      </c>
      <c r="D1351" s="1" t="s">
        <v>66</v>
      </c>
      <c r="E1351" s="80" t="s">
        <v>61</v>
      </c>
      <c r="F1351" s="39" t="s">
        <v>62</v>
      </c>
      <c r="J1351" s="80"/>
      <c r="K1351" s="39"/>
      <c r="N1351" s="100"/>
      <c r="O1351" s="39"/>
      <c r="Q1351" s="39"/>
      <c r="R1351" s="80"/>
    </row>
    <row r="1352" spans="3:18" x14ac:dyDescent="0.15">
      <c r="C1352" s="97" t="s">
        <v>1375</v>
      </c>
      <c r="D1352" s="1" t="s">
        <v>64</v>
      </c>
      <c r="E1352" s="80" t="s">
        <v>61</v>
      </c>
      <c r="F1352" s="39" t="s">
        <v>62</v>
      </c>
      <c r="J1352" s="80"/>
      <c r="K1352" s="39"/>
      <c r="N1352" s="100"/>
      <c r="O1352" s="39"/>
      <c r="Q1352" s="39"/>
      <c r="R1352" s="80"/>
    </row>
    <row r="1353" spans="3:18" x14ac:dyDescent="0.15">
      <c r="C1353" s="97" t="s">
        <v>1376</v>
      </c>
      <c r="D1353" s="1" t="s">
        <v>82</v>
      </c>
      <c r="E1353" s="80" t="s">
        <v>61</v>
      </c>
      <c r="F1353" s="39" t="s">
        <v>69</v>
      </c>
      <c r="G1353" s="1">
        <v>12.06</v>
      </c>
      <c r="H1353" s="1">
        <v>0.78</v>
      </c>
      <c r="I1353" s="1">
        <v>12.84</v>
      </c>
      <c r="J1353" s="80">
        <v>795</v>
      </c>
      <c r="K1353" s="39" t="s">
        <v>62</v>
      </c>
      <c r="N1353" s="100"/>
      <c r="O1353" s="39"/>
      <c r="Q1353" s="39"/>
      <c r="R1353" s="80"/>
    </row>
    <row r="1354" spans="3:18" x14ac:dyDescent="0.15">
      <c r="C1354" s="97" t="s">
        <v>1577</v>
      </c>
      <c r="D1354" s="1" t="s">
        <v>64</v>
      </c>
      <c r="E1354" s="80" t="s">
        <v>61</v>
      </c>
      <c r="F1354" s="39" t="s">
        <v>69</v>
      </c>
      <c r="G1354" s="98">
        <v>11.91</v>
      </c>
      <c r="H1354" s="98">
        <v>1.42</v>
      </c>
      <c r="I1354" s="98">
        <v>13.33</v>
      </c>
      <c r="J1354" s="99">
        <v>631</v>
      </c>
      <c r="K1354" s="39" t="s">
        <v>69</v>
      </c>
      <c r="L1354" s="1">
        <v>16.420000000000002</v>
      </c>
      <c r="M1354" s="1">
        <v>29.75</v>
      </c>
      <c r="N1354" s="100">
        <v>491</v>
      </c>
      <c r="O1354" s="39" t="s">
        <v>69</v>
      </c>
      <c r="P1354" s="1">
        <v>21.75</v>
      </c>
      <c r="Q1354" s="39">
        <f>+P1354+M1354</f>
        <v>51.5</v>
      </c>
      <c r="R1354" s="99">
        <v>335</v>
      </c>
    </row>
    <row r="1355" spans="3:18" x14ac:dyDescent="0.15">
      <c r="C1355" s="97" t="s">
        <v>1378</v>
      </c>
      <c r="D1355" s="1" t="s">
        <v>60</v>
      </c>
      <c r="E1355" s="80" t="s">
        <v>61</v>
      </c>
      <c r="F1355" s="39" t="s">
        <v>62</v>
      </c>
      <c r="J1355" s="80"/>
      <c r="K1355" s="39"/>
      <c r="N1355" s="100"/>
      <c r="O1355" s="39"/>
      <c r="Q1355" s="39"/>
      <c r="R1355" s="80"/>
    </row>
    <row r="1356" spans="3:18" x14ac:dyDescent="0.15">
      <c r="C1356" s="97" t="s">
        <v>1379</v>
      </c>
      <c r="D1356" s="1" t="s">
        <v>66</v>
      </c>
      <c r="E1356" s="80" t="s">
        <v>61</v>
      </c>
      <c r="F1356" s="39" t="s">
        <v>62</v>
      </c>
      <c r="J1356" s="80"/>
      <c r="K1356" s="39"/>
      <c r="N1356" s="100"/>
      <c r="O1356" s="39"/>
      <c r="Q1356" s="39"/>
      <c r="R1356" s="80"/>
    </row>
    <row r="1357" spans="3:18" x14ac:dyDescent="0.15">
      <c r="C1357" s="97" t="s">
        <v>1380</v>
      </c>
      <c r="D1357" s="1" t="s">
        <v>64</v>
      </c>
      <c r="E1357" s="80" t="s">
        <v>61</v>
      </c>
      <c r="F1357" s="39" t="s">
        <v>62</v>
      </c>
      <c r="J1357" s="80"/>
      <c r="K1357" s="39"/>
      <c r="N1357" s="100"/>
      <c r="O1357" s="39"/>
      <c r="Q1357" s="39"/>
      <c r="R1357" s="80"/>
    </row>
    <row r="1358" spans="3:18" x14ac:dyDescent="0.15">
      <c r="C1358" s="97" t="s">
        <v>1381</v>
      </c>
      <c r="D1358" s="1" t="s">
        <v>60</v>
      </c>
      <c r="E1358" s="80" t="s">
        <v>61</v>
      </c>
      <c r="F1358" s="39" t="s">
        <v>62</v>
      </c>
      <c r="J1358" s="80"/>
      <c r="K1358" s="39"/>
      <c r="N1358" s="100"/>
      <c r="O1358" s="39"/>
      <c r="Q1358" s="39"/>
      <c r="R1358" s="80"/>
    </row>
    <row r="1359" spans="3:18" x14ac:dyDescent="0.15">
      <c r="C1359" s="97" t="s">
        <v>1382</v>
      </c>
      <c r="D1359" s="1" t="s">
        <v>72</v>
      </c>
      <c r="E1359" s="80" t="s">
        <v>61</v>
      </c>
      <c r="F1359" s="39" t="s">
        <v>69</v>
      </c>
      <c r="G1359" s="1">
        <v>12.97</v>
      </c>
      <c r="H1359" s="1">
        <v>1.1000000000000001</v>
      </c>
      <c r="I1359" s="1">
        <v>14.07</v>
      </c>
      <c r="J1359" s="80">
        <v>409</v>
      </c>
      <c r="K1359" s="39" t="s">
        <v>62</v>
      </c>
      <c r="N1359" s="100"/>
      <c r="O1359" s="39"/>
      <c r="Q1359" s="39"/>
      <c r="R1359" s="80"/>
    </row>
    <row r="1360" spans="3:18" x14ac:dyDescent="0.15">
      <c r="C1360" s="97" t="s">
        <v>1383</v>
      </c>
      <c r="D1360" s="1" t="s">
        <v>85</v>
      </c>
      <c r="E1360" s="80" t="s">
        <v>61</v>
      </c>
      <c r="F1360" s="39" t="s">
        <v>62</v>
      </c>
      <c r="J1360" s="80"/>
      <c r="K1360" s="39"/>
      <c r="N1360" s="100"/>
      <c r="O1360" s="39"/>
      <c r="Q1360" s="39"/>
      <c r="R1360" s="80"/>
    </row>
    <row r="1361" spans="2:18" x14ac:dyDescent="0.15">
      <c r="C1361" s="97" t="s">
        <v>1602</v>
      </c>
      <c r="D1361" s="1" t="s">
        <v>79</v>
      </c>
      <c r="E1361" s="80" t="s">
        <v>61</v>
      </c>
      <c r="F1361" s="39" t="s">
        <v>69</v>
      </c>
      <c r="G1361" s="98">
        <v>12.7</v>
      </c>
      <c r="H1361" s="98">
        <v>0.31</v>
      </c>
      <c r="I1361" s="98">
        <v>13.01</v>
      </c>
      <c r="J1361" s="99">
        <v>734</v>
      </c>
      <c r="K1361" s="39" t="s">
        <v>69</v>
      </c>
      <c r="L1361" s="1">
        <v>17.45</v>
      </c>
      <c r="M1361" s="1">
        <v>30.46</v>
      </c>
      <c r="N1361" s="100">
        <v>363</v>
      </c>
      <c r="O1361" s="39" t="s">
        <v>69</v>
      </c>
      <c r="P1361" s="1">
        <v>22.17</v>
      </c>
      <c r="Q1361" s="39">
        <f>+P1361+M1361</f>
        <v>52.63</v>
      </c>
      <c r="R1361" s="99">
        <v>289</v>
      </c>
    </row>
    <row r="1362" spans="2:18" x14ac:dyDescent="0.15">
      <c r="C1362" s="97" t="s">
        <v>1385</v>
      </c>
      <c r="D1362" s="1" t="s">
        <v>82</v>
      </c>
      <c r="E1362" s="80" t="s">
        <v>61</v>
      </c>
      <c r="F1362" s="39" t="s">
        <v>69</v>
      </c>
      <c r="G1362" s="1">
        <v>11.44</v>
      </c>
      <c r="H1362" s="1">
        <v>1.57</v>
      </c>
      <c r="I1362" s="1">
        <v>13.01</v>
      </c>
      <c r="J1362" s="80">
        <v>737</v>
      </c>
      <c r="K1362" s="39" t="s">
        <v>62</v>
      </c>
      <c r="N1362" s="100"/>
      <c r="O1362" s="39"/>
      <c r="Q1362" s="39"/>
      <c r="R1362" s="80"/>
    </row>
    <row r="1363" spans="2:18" x14ac:dyDescent="0.15">
      <c r="C1363" s="97" t="s">
        <v>1386</v>
      </c>
      <c r="D1363" s="1" t="s">
        <v>68</v>
      </c>
      <c r="E1363" s="80" t="s">
        <v>61</v>
      </c>
      <c r="F1363" s="39" t="s">
        <v>62</v>
      </c>
      <c r="J1363" s="80"/>
      <c r="K1363" s="39"/>
      <c r="N1363" s="100"/>
      <c r="O1363" s="39"/>
      <c r="Q1363" s="39"/>
      <c r="R1363" s="80"/>
    </row>
    <row r="1364" spans="2:18" x14ac:dyDescent="0.15">
      <c r="C1364" s="97" t="s">
        <v>1391</v>
      </c>
      <c r="D1364" s="1" t="s">
        <v>79</v>
      </c>
      <c r="E1364" s="80" t="s">
        <v>61</v>
      </c>
      <c r="F1364" s="39" t="s">
        <v>69</v>
      </c>
      <c r="G1364" s="98">
        <v>11.12</v>
      </c>
      <c r="H1364" s="98">
        <v>2.21</v>
      </c>
      <c r="I1364" s="98">
        <v>13.329999999999998</v>
      </c>
      <c r="J1364" s="99">
        <v>635</v>
      </c>
      <c r="K1364" s="39" t="s">
        <v>69</v>
      </c>
      <c r="L1364" s="1">
        <v>15.74</v>
      </c>
      <c r="M1364" s="1">
        <v>29.07</v>
      </c>
      <c r="N1364" s="100">
        <v>577</v>
      </c>
      <c r="O1364" s="39" t="str">
        <f>+VLOOKUP(C1364,'[1]Notas 3º - TL'!$A$1:$B$678,2,"FALSO")</f>
        <v>SI</v>
      </c>
      <c r="Q1364" s="39"/>
      <c r="R1364" s="80"/>
    </row>
    <row r="1365" spans="2:18" x14ac:dyDescent="0.15">
      <c r="C1365" s="97" t="s">
        <v>1388</v>
      </c>
      <c r="D1365" s="1" t="s">
        <v>60</v>
      </c>
      <c r="E1365" s="80" t="s">
        <v>61</v>
      </c>
      <c r="F1365" s="39" t="s">
        <v>62</v>
      </c>
      <c r="J1365" s="80"/>
      <c r="K1365" s="39"/>
      <c r="N1365" s="100"/>
      <c r="O1365" s="39"/>
      <c r="Q1365" s="39"/>
      <c r="R1365" s="80"/>
    </row>
    <row r="1366" spans="2:18" x14ac:dyDescent="0.15">
      <c r="C1366" s="97" t="s">
        <v>1389</v>
      </c>
      <c r="D1366" s="1" t="s">
        <v>68</v>
      </c>
      <c r="E1366" s="80" t="s">
        <v>61</v>
      </c>
      <c r="F1366" s="39" t="s">
        <v>62</v>
      </c>
      <c r="J1366" s="80"/>
      <c r="K1366" s="39"/>
      <c r="N1366" s="100"/>
      <c r="O1366" s="39"/>
      <c r="Q1366" s="39"/>
      <c r="R1366" s="80"/>
    </row>
    <row r="1367" spans="2:18" x14ac:dyDescent="0.15">
      <c r="B1367" s="259"/>
      <c r="C1367" s="260" t="s">
        <v>1390</v>
      </c>
      <c r="D1367" s="259" t="s">
        <v>66</v>
      </c>
      <c r="E1367" s="261" t="s">
        <v>61</v>
      </c>
      <c r="F1367" s="262" t="s">
        <v>62</v>
      </c>
      <c r="G1367" s="259"/>
      <c r="H1367" s="259"/>
      <c r="I1367" s="259"/>
      <c r="J1367" s="261"/>
      <c r="K1367" s="262"/>
      <c r="L1367" s="259"/>
      <c r="M1367" s="259"/>
      <c r="N1367" s="263"/>
      <c r="O1367" s="262"/>
      <c r="P1367" s="259"/>
      <c r="Q1367" s="262"/>
      <c r="R1367" s="261"/>
    </row>
    <row r="1368" spans="2:18" x14ac:dyDescent="0.15">
      <c r="C1368" s="97" t="s">
        <v>1607</v>
      </c>
      <c r="D1368" s="1" t="s">
        <v>85</v>
      </c>
      <c r="E1368" s="80" t="s">
        <v>61</v>
      </c>
      <c r="F1368" s="39" t="s">
        <v>69</v>
      </c>
      <c r="G1368" s="98">
        <v>13.1</v>
      </c>
      <c r="H1368" s="98">
        <v>0.94</v>
      </c>
      <c r="I1368" s="98">
        <v>14.04</v>
      </c>
      <c r="J1368" s="99">
        <v>421</v>
      </c>
      <c r="K1368" s="39" t="s">
        <v>69</v>
      </c>
      <c r="L1368" s="1">
        <v>17.850000000000001</v>
      </c>
      <c r="M1368" s="1">
        <v>31.89</v>
      </c>
      <c r="N1368" s="100">
        <v>199</v>
      </c>
      <c r="O1368" s="39" t="s">
        <v>69</v>
      </c>
      <c r="P1368" s="1">
        <v>22.27</v>
      </c>
      <c r="Q1368" s="39">
        <f>+P1368+M1368</f>
        <v>54.16</v>
      </c>
      <c r="R1368" s="99">
        <v>232</v>
      </c>
    </row>
    <row r="1369" spans="2:18" x14ac:dyDescent="0.15">
      <c r="C1369" s="97" t="s">
        <v>1392</v>
      </c>
      <c r="D1369" s="1" t="s">
        <v>72</v>
      </c>
      <c r="E1369" s="80" t="s">
        <v>61</v>
      </c>
      <c r="F1369" s="39" t="s">
        <v>62</v>
      </c>
      <c r="J1369" s="80"/>
      <c r="K1369" s="39"/>
      <c r="N1369" s="100"/>
      <c r="O1369" s="39"/>
      <c r="Q1369" s="39"/>
      <c r="R1369" s="80"/>
    </row>
    <row r="1370" spans="2:18" x14ac:dyDescent="0.15">
      <c r="C1370" s="97" t="s">
        <v>1393</v>
      </c>
      <c r="D1370" s="1" t="s">
        <v>72</v>
      </c>
      <c r="E1370" s="80" t="s">
        <v>61</v>
      </c>
      <c r="F1370" s="39" t="s">
        <v>69</v>
      </c>
      <c r="G1370" s="1">
        <v>12.58</v>
      </c>
      <c r="H1370" s="1">
        <v>1.42</v>
      </c>
      <c r="I1370" s="1">
        <v>14</v>
      </c>
      <c r="J1370" s="80">
        <v>429</v>
      </c>
      <c r="K1370" s="39" t="s">
        <v>62</v>
      </c>
      <c r="N1370" s="100"/>
      <c r="O1370" s="39"/>
      <c r="Q1370" s="39"/>
      <c r="R1370" s="80"/>
    </row>
    <row r="1371" spans="2:18" x14ac:dyDescent="0.15">
      <c r="C1371" s="97" t="s">
        <v>1394</v>
      </c>
      <c r="D1371" s="1" t="s">
        <v>79</v>
      </c>
      <c r="E1371" s="80" t="s">
        <v>61</v>
      </c>
      <c r="F1371" s="39" t="s">
        <v>62</v>
      </c>
      <c r="J1371" s="80"/>
      <c r="K1371" s="39"/>
      <c r="N1371" s="100"/>
      <c r="O1371" s="39"/>
      <c r="Q1371" s="39"/>
      <c r="R1371" s="80"/>
    </row>
    <row r="1372" spans="2:18" x14ac:dyDescent="0.15">
      <c r="C1372" s="97" t="s">
        <v>1395</v>
      </c>
      <c r="D1372" s="1" t="s">
        <v>72</v>
      </c>
      <c r="E1372" s="80" t="s">
        <v>61</v>
      </c>
      <c r="F1372" s="39" t="s">
        <v>62</v>
      </c>
      <c r="J1372" s="80"/>
      <c r="K1372" s="39"/>
      <c r="N1372" s="100"/>
      <c r="O1372" s="39"/>
      <c r="Q1372" s="39"/>
      <c r="R1372" s="80"/>
    </row>
    <row r="1373" spans="2:18" x14ac:dyDescent="0.15">
      <c r="C1373" s="97" t="s">
        <v>1400</v>
      </c>
      <c r="D1373" s="1" t="s">
        <v>79</v>
      </c>
      <c r="E1373" s="80" t="s">
        <v>61</v>
      </c>
      <c r="F1373" s="39" t="s">
        <v>69</v>
      </c>
      <c r="G1373" s="98">
        <v>10.38</v>
      </c>
      <c r="H1373" s="98">
        <v>1.89</v>
      </c>
      <c r="I1373" s="98">
        <v>12.270000000000001</v>
      </c>
      <c r="J1373" s="99">
        <v>990</v>
      </c>
      <c r="K1373" s="39" t="s">
        <v>69</v>
      </c>
      <c r="L1373" s="1">
        <v>16.37</v>
      </c>
      <c r="M1373" s="1">
        <v>28.64</v>
      </c>
      <c r="N1373" s="100">
        <v>629</v>
      </c>
      <c r="O1373" s="39" t="str">
        <f>+VLOOKUP(C1373,'[1]Notas 3º - TL'!$A$1:$B$678,2,"FALSO")</f>
        <v>SI</v>
      </c>
      <c r="Q1373" s="39"/>
      <c r="R1373" s="80"/>
    </row>
    <row r="1374" spans="2:18" x14ac:dyDescent="0.15">
      <c r="C1374" s="97" t="s">
        <v>1397</v>
      </c>
      <c r="D1374" s="1" t="s">
        <v>85</v>
      </c>
      <c r="E1374" s="80" t="s">
        <v>61</v>
      </c>
      <c r="F1374" s="39" t="s">
        <v>62</v>
      </c>
      <c r="J1374" s="80"/>
      <c r="K1374" s="39"/>
      <c r="N1374" s="100"/>
      <c r="O1374" s="39"/>
      <c r="Q1374" s="39"/>
      <c r="R1374" s="80"/>
    </row>
    <row r="1375" spans="2:18" x14ac:dyDescent="0.15">
      <c r="C1375" s="97" t="s">
        <v>1398</v>
      </c>
      <c r="D1375" s="1" t="s">
        <v>68</v>
      </c>
      <c r="E1375" s="80" t="s">
        <v>88</v>
      </c>
      <c r="F1375" s="39" t="s">
        <v>62</v>
      </c>
      <c r="J1375" s="80"/>
      <c r="K1375" s="39"/>
      <c r="N1375" s="100"/>
      <c r="O1375" s="39"/>
      <c r="Q1375" s="39"/>
      <c r="R1375" s="80"/>
    </row>
    <row r="1376" spans="2:18" x14ac:dyDescent="0.15">
      <c r="C1376" s="97" t="s">
        <v>1399</v>
      </c>
      <c r="D1376" s="1" t="s">
        <v>68</v>
      </c>
      <c r="E1376" s="80" t="s">
        <v>61</v>
      </c>
      <c r="F1376" s="39" t="s">
        <v>62</v>
      </c>
      <c r="J1376" s="80"/>
      <c r="K1376" s="39"/>
      <c r="N1376" s="100"/>
      <c r="O1376" s="39"/>
      <c r="Q1376" s="39"/>
      <c r="R1376" s="80"/>
    </row>
    <row r="1377" spans="2:18" x14ac:dyDescent="0.15">
      <c r="C1377" s="97" t="s">
        <v>1402</v>
      </c>
      <c r="D1377" s="1" t="s">
        <v>68</v>
      </c>
      <c r="E1377" s="80" t="s">
        <v>61</v>
      </c>
      <c r="F1377" s="39" t="s">
        <v>69</v>
      </c>
      <c r="G1377" s="98">
        <v>10.31</v>
      </c>
      <c r="H1377" s="98">
        <v>1.26</v>
      </c>
      <c r="I1377" s="98">
        <v>11.57</v>
      </c>
      <c r="J1377" s="99">
        <v>1186</v>
      </c>
      <c r="K1377" s="39" t="s">
        <v>69</v>
      </c>
      <c r="L1377" s="1">
        <v>15.23</v>
      </c>
      <c r="M1377" s="1">
        <v>26.8</v>
      </c>
      <c r="N1377" s="100">
        <v>778</v>
      </c>
      <c r="O1377" s="39" t="str">
        <f>+VLOOKUP(C1377,'[1]Notas 3º - TL'!$A$1:$B$678,2,"FALSO")</f>
        <v>SI</v>
      </c>
      <c r="Q1377" s="39"/>
      <c r="R1377" s="80"/>
    </row>
    <row r="1378" spans="2:18" x14ac:dyDescent="0.15">
      <c r="C1378" s="97" t="s">
        <v>1401</v>
      </c>
      <c r="D1378" s="1" t="s">
        <v>72</v>
      </c>
      <c r="E1378" s="80" t="s">
        <v>61</v>
      </c>
      <c r="F1378" s="39" t="s">
        <v>62</v>
      </c>
      <c r="J1378" s="80"/>
      <c r="K1378" s="39"/>
      <c r="N1378" s="100"/>
      <c r="O1378" s="39"/>
      <c r="Q1378" s="39"/>
      <c r="R1378" s="80"/>
    </row>
    <row r="1379" spans="2:18" x14ac:dyDescent="0.15">
      <c r="C1379" s="97" t="s">
        <v>1612</v>
      </c>
      <c r="D1379" s="1" t="s">
        <v>66</v>
      </c>
      <c r="E1379" s="80" t="s">
        <v>61</v>
      </c>
      <c r="F1379" s="39" t="s">
        <v>69</v>
      </c>
      <c r="G1379" s="98">
        <v>13.66</v>
      </c>
      <c r="H1379" s="98">
        <v>2.0499999999999998</v>
      </c>
      <c r="I1379" s="98">
        <v>15.71</v>
      </c>
      <c r="J1379" s="99">
        <v>129</v>
      </c>
      <c r="K1379" s="39" t="s">
        <v>69</v>
      </c>
      <c r="L1379" s="1">
        <v>16.88</v>
      </c>
      <c r="M1379" s="1">
        <v>32.590000000000003</v>
      </c>
      <c r="N1379" s="100">
        <v>146</v>
      </c>
      <c r="O1379" s="39" t="s">
        <v>69</v>
      </c>
      <c r="P1379" s="1">
        <v>21.27</v>
      </c>
      <c r="Q1379" s="39">
        <f>+P1379+M1379</f>
        <v>53.86</v>
      </c>
      <c r="R1379" s="99">
        <v>241</v>
      </c>
    </row>
    <row r="1380" spans="2:18" x14ac:dyDescent="0.15">
      <c r="C1380" s="97" t="s">
        <v>1410</v>
      </c>
      <c r="D1380" s="1" t="s">
        <v>79</v>
      </c>
      <c r="E1380" s="80" t="s">
        <v>61</v>
      </c>
      <c r="F1380" s="39" t="s">
        <v>69</v>
      </c>
      <c r="G1380" s="98">
        <v>13.38</v>
      </c>
      <c r="H1380" s="98">
        <v>0.47</v>
      </c>
      <c r="I1380" s="98">
        <v>13.850000000000001</v>
      </c>
      <c r="J1380" s="99">
        <v>481</v>
      </c>
      <c r="K1380" s="39" t="s">
        <v>69</v>
      </c>
      <c r="L1380" s="1">
        <v>16.100000000000001</v>
      </c>
      <c r="M1380" s="1">
        <v>29.950000000000003</v>
      </c>
      <c r="N1380" s="100">
        <v>453</v>
      </c>
      <c r="O1380" s="39" t="str">
        <f>+VLOOKUP(C1380,'[1]Notas 3º - TL'!$A$1:$B$678,2,"FALSO")</f>
        <v>SI</v>
      </c>
      <c r="Q1380" s="39"/>
      <c r="R1380" s="80"/>
    </row>
    <row r="1381" spans="2:18" x14ac:dyDescent="0.15">
      <c r="C1381" s="97" t="s">
        <v>1404</v>
      </c>
      <c r="D1381" s="1" t="s">
        <v>82</v>
      </c>
      <c r="E1381" s="80" t="s">
        <v>61</v>
      </c>
      <c r="F1381" s="39" t="s">
        <v>62</v>
      </c>
      <c r="J1381" s="80"/>
      <c r="K1381" s="39"/>
      <c r="N1381" s="100"/>
      <c r="O1381" s="39"/>
      <c r="Q1381" s="39"/>
      <c r="R1381" s="80"/>
    </row>
    <row r="1382" spans="2:18" x14ac:dyDescent="0.15">
      <c r="C1382" s="97" t="s">
        <v>1405</v>
      </c>
      <c r="D1382" s="1" t="s">
        <v>85</v>
      </c>
      <c r="E1382" s="80" t="s">
        <v>61</v>
      </c>
      <c r="F1382" s="39" t="s">
        <v>62</v>
      </c>
      <c r="J1382" s="80"/>
      <c r="K1382" s="39"/>
      <c r="N1382" s="100"/>
      <c r="O1382" s="39"/>
      <c r="Q1382" s="39"/>
      <c r="R1382" s="80"/>
    </row>
    <row r="1383" spans="2:18" x14ac:dyDescent="0.15">
      <c r="C1383" s="97" t="s">
        <v>1406</v>
      </c>
      <c r="D1383" s="1" t="s">
        <v>68</v>
      </c>
      <c r="E1383" s="80" t="s">
        <v>61</v>
      </c>
      <c r="F1383" s="39" t="s">
        <v>62</v>
      </c>
      <c r="J1383" s="80"/>
      <c r="K1383" s="39"/>
      <c r="N1383" s="100"/>
      <c r="O1383" s="39"/>
      <c r="Q1383" s="39"/>
      <c r="R1383" s="80"/>
    </row>
    <row r="1384" spans="2:18" x14ac:dyDescent="0.15">
      <c r="C1384" s="97" t="s">
        <v>1407</v>
      </c>
      <c r="D1384" s="1" t="s">
        <v>68</v>
      </c>
      <c r="E1384" s="80" t="s">
        <v>61</v>
      </c>
      <c r="F1384" s="39" t="s">
        <v>62</v>
      </c>
      <c r="J1384" s="80"/>
      <c r="K1384" s="39"/>
      <c r="N1384" s="100"/>
      <c r="O1384" s="39"/>
      <c r="Q1384" s="39"/>
      <c r="R1384" s="80"/>
    </row>
    <row r="1385" spans="2:18" x14ac:dyDescent="0.15">
      <c r="C1385" s="97" t="s">
        <v>1408</v>
      </c>
      <c r="D1385" s="1" t="s">
        <v>68</v>
      </c>
      <c r="E1385" s="80" t="s">
        <v>61</v>
      </c>
      <c r="F1385" s="39" t="s">
        <v>62</v>
      </c>
      <c r="J1385" s="80"/>
      <c r="K1385" s="39"/>
      <c r="N1385" s="100"/>
      <c r="O1385" s="39"/>
      <c r="Q1385" s="39"/>
      <c r="R1385" s="80"/>
    </row>
    <row r="1386" spans="2:18" x14ac:dyDescent="0.15">
      <c r="C1386" s="97" t="s">
        <v>1409</v>
      </c>
      <c r="D1386" s="1" t="s">
        <v>85</v>
      </c>
      <c r="E1386" s="80" t="s">
        <v>61</v>
      </c>
      <c r="F1386" s="39" t="s">
        <v>62</v>
      </c>
      <c r="J1386" s="80"/>
      <c r="K1386" s="39"/>
      <c r="N1386" s="100"/>
      <c r="O1386" s="39"/>
      <c r="Q1386" s="39"/>
      <c r="R1386" s="80"/>
    </row>
    <row r="1387" spans="2:18" x14ac:dyDescent="0.15">
      <c r="C1387" s="97" t="s">
        <v>1625</v>
      </c>
      <c r="D1387" s="1" t="s">
        <v>72</v>
      </c>
      <c r="E1387" s="80" t="s">
        <v>88</v>
      </c>
      <c r="F1387" s="39" t="s">
        <v>69</v>
      </c>
      <c r="G1387" s="98">
        <v>10.97</v>
      </c>
      <c r="H1387" s="98">
        <v>2.09</v>
      </c>
      <c r="I1387" s="98">
        <v>13.06</v>
      </c>
      <c r="J1387" s="99">
        <v>721</v>
      </c>
      <c r="K1387" s="39" t="s">
        <v>69</v>
      </c>
      <c r="L1387" s="1">
        <v>16.690000000000001</v>
      </c>
      <c r="M1387" s="1">
        <v>29.75</v>
      </c>
      <c r="N1387" s="100">
        <v>492</v>
      </c>
      <c r="O1387" s="39" t="s">
        <v>69</v>
      </c>
      <c r="P1387" s="1">
        <v>21.96</v>
      </c>
      <c r="Q1387" s="39">
        <f>+P1387+M1387</f>
        <v>51.71</v>
      </c>
      <c r="R1387" s="99">
        <v>325</v>
      </c>
    </row>
    <row r="1388" spans="2:18" x14ac:dyDescent="0.15">
      <c r="C1388" s="97" t="s">
        <v>1411</v>
      </c>
      <c r="D1388" s="1" t="s">
        <v>68</v>
      </c>
      <c r="E1388" s="80" t="s">
        <v>61</v>
      </c>
      <c r="F1388" s="39" t="s">
        <v>62</v>
      </c>
      <c r="J1388" s="80"/>
      <c r="K1388" s="39"/>
      <c r="N1388" s="100"/>
      <c r="O1388" s="39"/>
      <c r="Q1388" s="39"/>
      <c r="R1388" s="80"/>
    </row>
    <row r="1389" spans="2:18" x14ac:dyDescent="0.15">
      <c r="C1389" s="97" t="s">
        <v>1412</v>
      </c>
      <c r="D1389" s="1" t="s">
        <v>66</v>
      </c>
      <c r="E1389" s="80" t="s">
        <v>61</v>
      </c>
      <c r="F1389" s="39" t="s">
        <v>69</v>
      </c>
      <c r="G1389" s="1">
        <v>10.8</v>
      </c>
      <c r="H1389" s="1">
        <v>0.78</v>
      </c>
      <c r="I1389" s="1">
        <v>11.58</v>
      </c>
      <c r="J1389" s="80">
        <v>1181</v>
      </c>
      <c r="K1389" s="39" t="s">
        <v>62</v>
      </c>
      <c r="N1389" s="100"/>
      <c r="O1389" s="39"/>
      <c r="Q1389" s="39"/>
      <c r="R1389" s="80"/>
    </row>
    <row r="1390" spans="2:18" x14ac:dyDescent="0.15">
      <c r="B1390" s="259"/>
      <c r="C1390" s="260" t="s">
        <v>1413</v>
      </c>
      <c r="D1390" s="259" t="s">
        <v>66</v>
      </c>
      <c r="E1390" s="261" t="s">
        <v>61</v>
      </c>
      <c r="F1390" s="262" t="s">
        <v>62</v>
      </c>
      <c r="G1390" s="259"/>
      <c r="H1390" s="259"/>
      <c r="I1390" s="259"/>
      <c r="J1390" s="261"/>
      <c r="K1390" s="262"/>
      <c r="L1390" s="259"/>
      <c r="M1390" s="259"/>
      <c r="N1390" s="263"/>
      <c r="O1390" s="262"/>
      <c r="P1390" s="259"/>
      <c r="Q1390" s="262"/>
      <c r="R1390" s="261"/>
    </row>
    <row r="1391" spans="2:18" x14ac:dyDescent="0.15">
      <c r="C1391" s="97" t="s">
        <v>1414</v>
      </c>
      <c r="D1391" s="1" t="s">
        <v>79</v>
      </c>
      <c r="E1391" s="80" t="s">
        <v>61</v>
      </c>
      <c r="F1391" s="39" t="s">
        <v>69</v>
      </c>
      <c r="G1391" s="1">
        <v>10.6</v>
      </c>
      <c r="H1391" s="1">
        <v>0.47</v>
      </c>
      <c r="I1391" s="1">
        <v>11.07</v>
      </c>
      <c r="J1391" s="80">
        <v>1292</v>
      </c>
      <c r="K1391" s="39" t="s">
        <v>62</v>
      </c>
      <c r="N1391" s="100"/>
      <c r="O1391" s="39"/>
      <c r="Q1391" s="39"/>
      <c r="R1391" s="80"/>
    </row>
    <row r="1392" spans="2:18" x14ac:dyDescent="0.15">
      <c r="C1392" s="97" t="s">
        <v>1626</v>
      </c>
      <c r="D1392" s="1" t="s">
        <v>66</v>
      </c>
      <c r="E1392" s="80" t="s">
        <v>61</v>
      </c>
      <c r="F1392" s="39" t="s">
        <v>69</v>
      </c>
      <c r="G1392" s="98">
        <v>11.34</v>
      </c>
      <c r="H1392" s="98">
        <v>0.63</v>
      </c>
      <c r="I1392" s="98">
        <v>11.97</v>
      </c>
      <c r="J1392" s="99">
        <v>1072</v>
      </c>
      <c r="K1392" s="39" t="s">
        <v>69</v>
      </c>
      <c r="L1392" s="1">
        <v>16.579999999999998</v>
      </c>
      <c r="M1392" s="1">
        <v>28.549999999999997</v>
      </c>
      <c r="N1392" s="100">
        <v>645</v>
      </c>
      <c r="O1392" s="39" t="s">
        <v>69</v>
      </c>
      <c r="P1392" s="1">
        <v>22.09</v>
      </c>
      <c r="Q1392" s="39">
        <f>+P1392+M1392</f>
        <v>50.64</v>
      </c>
      <c r="R1392" s="99">
        <v>368</v>
      </c>
    </row>
    <row r="1393" spans="2:18" x14ac:dyDescent="0.15">
      <c r="C1393" s="97" t="s">
        <v>1416</v>
      </c>
      <c r="D1393" s="1" t="s">
        <v>79</v>
      </c>
      <c r="E1393" s="80" t="s">
        <v>61</v>
      </c>
      <c r="F1393" s="39" t="s">
        <v>62</v>
      </c>
      <c r="J1393" s="80"/>
      <c r="K1393" s="39"/>
      <c r="N1393" s="100"/>
      <c r="O1393" s="39"/>
      <c r="Q1393" s="39"/>
      <c r="R1393" s="80"/>
    </row>
    <row r="1394" spans="2:18" x14ac:dyDescent="0.15">
      <c r="C1394" s="97" t="s">
        <v>1417</v>
      </c>
      <c r="D1394" s="1" t="s">
        <v>66</v>
      </c>
      <c r="E1394" s="80" t="s">
        <v>61</v>
      </c>
      <c r="F1394" s="39" t="s">
        <v>69</v>
      </c>
      <c r="G1394" s="1">
        <v>10.26</v>
      </c>
      <c r="H1394" s="1">
        <v>0.63</v>
      </c>
      <c r="I1394" s="1">
        <v>10.89</v>
      </c>
      <c r="J1394" s="80">
        <v>1320</v>
      </c>
      <c r="K1394" s="39" t="s">
        <v>62</v>
      </c>
      <c r="N1394" s="100"/>
      <c r="O1394" s="39"/>
      <c r="Q1394" s="39"/>
      <c r="R1394" s="80"/>
    </row>
    <row r="1395" spans="2:18" x14ac:dyDescent="0.15">
      <c r="C1395" s="97" t="s">
        <v>1418</v>
      </c>
      <c r="D1395" s="1" t="s">
        <v>64</v>
      </c>
      <c r="E1395" s="80" t="s">
        <v>61</v>
      </c>
      <c r="F1395" s="39" t="s">
        <v>62</v>
      </c>
      <c r="J1395" s="80"/>
      <c r="K1395" s="39"/>
      <c r="N1395" s="100"/>
      <c r="O1395" s="39"/>
      <c r="Q1395" s="39"/>
      <c r="R1395" s="80"/>
    </row>
    <row r="1396" spans="2:18" x14ac:dyDescent="0.15">
      <c r="C1396" s="97" t="s">
        <v>1419</v>
      </c>
      <c r="D1396" s="1" t="s">
        <v>68</v>
      </c>
      <c r="E1396" s="80" t="s">
        <v>61</v>
      </c>
      <c r="F1396" s="39" t="s">
        <v>62</v>
      </c>
      <c r="J1396" s="80"/>
      <c r="K1396" s="39"/>
      <c r="N1396" s="100"/>
      <c r="O1396" s="39"/>
      <c r="Q1396" s="39"/>
      <c r="R1396" s="80"/>
    </row>
    <row r="1397" spans="2:18" x14ac:dyDescent="0.15">
      <c r="C1397" s="97" t="s">
        <v>1420</v>
      </c>
      <c r="D1397" s="1" t="s">
        <v>66</v>
      </c>
      <c r="E1397" s="80" t="s">
        <v>61</v>
      </c>
      <c r="F1397" s="39" t="s">
        <v>62</v>
      </c>
      <c r="J1397" s="80"/>
      <c r="K1397" s="39"/>
      <c r="N1397" s="100"/>
      <c r="O1397" s="39"/>
      <c r="Q1397" s="39"/>
      <c r="R1397" s="80"/>
    </row>
    <row r="1398" spans="2:18" x14ac:dyDescent="0.15">
      <c r="C1398" s="97" t="s">
        <v>1421</v>
      </c>
      <c r="D1398" s="1" t="s">
        <v>79</v>
      </c>
      <c r="E1398" s="80" t="s">
        <v>61</v>
      </c>
      <c r="F1398" s="39" t="s">
        <v>69</v>
      </c>
      <c r="G1398" s="1">
        <v>10.62</v>
      </c>
      <c r="H1398" s="1">
        <v>0.94</v>
      </c>
      <c r="I1398" s="1">
        <v>11.559999999999999</v>
      </c>
      <c r="J1398" s="80">
        <v>1189</v>
      </c>
      <c r="K1398" s="39" t="s">
        <v>62</v>
      </c>
      <c r="N1398" s="100"/>
      <c r="O1398" s="39"/>
      <c r="Q1398" s="39"/>
      <c r="R1398" s="80"/>
    </row>
    <row r="1399" spans="2:18" x14ac:dyDescent="0.15">
      <c r="C1399" s="97" t="s">
        <v>1629</v>
      </c>
      <c r="D1399" s="1" t="s">
        <v>64</v>
      </c>
      <c r="E1399" s="80" t="s">
        <v>61</v>
      </c>
      <c r="F1399" s="39" t="s">
        <v>69</v>
      </c>
      <c r="G1399" s="98">
        <v>11.96</v>
      </c>
      <c r="H1399" s="98">
        <v>1.42</v>
      </c>
      <c r="I1399" s="98">
        <v>13.38</v>
      </c>
      <c r="J1399" s="99">
        <v>618</v>
      </c>
      <c r="K1399" s="39" t="s">
        <v>69</v>
      </c>
      <c r="L1399" s="1">
        <v>16.96</v>
      </c>
      <c r="M1399" s="1">
        <v>30.340000000000003</v>
      </c>
      <c r="N1399" s="100">
        <v>381</v>
      </c>
      <c r="O1399" s="39" t="s">
        <v>69</v>
      </c>
      <c r="P1399" s="1">
        <v>21.35</v>
      </c>
      <c r="Q1399" s="39">
        <f>+P1399+M1399</f>
        <v>51.690000000000005</v>
      </c>
      <c r="R1399" s="99">
        <v>327</v>
      </c>
    </row>
    <row r="1400" spans="2:18" x14ac:dyDescent="0.15">
      <c r="C1400" s="97" t="s">
        <v>1423</v>
      </c>
      <c r="D1400" s="1" t="s">
        <v>66</v>
      </c>
      <c r="E1400" s="80" t="s">
        <v>61</v>
      </c>
      <c r="F1400" s="39" t="s">
        <v>69</v>
      </c>
      <c r="G1400" s="1">
        <v>10.11</v>
      </c>
      <c r="H1400" s="1">
        <v>2.36</v>
      </c>
      <c r="I1400" s="1">
        <v>12.469999999999999</v>
      </c>
      <c r="J1400" s="80">
        <v>935</v>
      </c>
      <c r="K1400" s="39" t="s">
        <v>62</v>
      </c>
      <c r="N1400" s="100"/>
      <c r="O1400" s="39"/>
      <c r="Q1400" s="39"/>
      <c r="R1400" s="80"/>
    </row>
    <row r="1401" spans="2:18" x14ac:dyDescent="0.15">
      <c r="C1401" s="97" t="s">
        <v>1633</v>
      </c>
      <c r="D1401" s="1" t="s">
        <v>68</v>
      </c>
      <c r="E1401" s="80" t="s">
        <v>61</v>
      </c>
      <c r="F1401" s="39" t="s">
        <v>69</v>
      </c>
      <c r="G1401" s="98">
        <v>12.95</v>
      </c>
      <c r="H1401" s="98">
        <v>1.42</v>
      </c>
      <c r="I1401" s="98">
        <v>14.37</v>
      </c>
      <c r="J1401" s="99">
        <v>345</v>
      </c>
      <c r="K1401" s="39" t="s">
        <v>69</v>
      </c>
      <c r="L1401" s="1">
        <v>19.03</v>
      </c>
      <c r="M1401" s="1">
        <v>33.4</v>
      </c>
      <c r="N1401" s="100">
        <v>95</v>
      </c>
      <c r="O1401" s="39" t="s">
        <v>69</v>
      </c>
      <c r="P1401" s="1">
        <v>24.19</v>
      </c>
      <c r="Q1401" s="39">
        <f>+P1401+M1401</f>
        <v>57.59</v>
      </c>
      <c r="R1401" s="99">
        <v>93</v>
      </c>
    </row>
    <row r="1402" spans="2:18" x14ac:dyDescent="0.15">
      <c r="C1402" s="97" t="s">
        <v>1425</v>
      </c>
      <c r="D1402" s="1" t="s">
        <v>85</v>
      </c>
      <c r="E1402" s="80" t="s">
        <v>61</v>
      </c>
      <c r="F1402" s="39" t="s">
        <v>62</v>
      </c>
      <c r="J1402" s="80"/>
      <c r="K1402" s="39"/>
      <c r="N1402" s="100"/>
      <c r="O1402" s="39"/>
      <c r="Q1402" s="39"/>
      <c r="R1402" s="80"/>
    </row>
    <row r="1403" spans="2:18" x14ac:dyDescent="0.15">
      <c r="B1403" s="259"/>
      <c r="C1403" s="260" t="s">
        <v>1426</v>
      </c>
      <c r="D1403" s="259" t="s">
        <v>68</v>
      </c>
      <c r="E1403" s="261" t="s">
        <v>61</v>
      </c>
      <c r="F1403" s="262" t="s">
        <v>62</v>
      </c>
      <c r="G1403" s="259"/>
      <c r="H1403" s="259"/>
      <c r="I1403" s="259"/>
      <c r="J1403" s="261"/>
      <c r="K1403" s="262"/>
      <c r="L1403" s="259"/>
      <c r="M1403" s="259"/>
      <c r="N1403" s="263"/>
      <c r="O1403" s="262"/>
      <c r="P1403" s="259"/>
      <c r="Q1403" s="262"/>
      <c r="R1403" s="261"/>
    </row>
    <row r="1404" spans="2:18" x14ac:dyDescent="0.15">
      <c r="C1404" s="97" t="s">
        <v>1427</v>
      </c>
      <c r="D1404" s="1" t="s">
        <v>66</v>
      </c>
      <c r="E1404" s="80" t="s">
        <v>61</v>
      </c>
      <c r="F1404" s="39" t="s">
        <v>62</v>
      </c>
      <c r="J1404" s="80"/>
      <c r="K1404" s="39"/>
      <c r="N1404" s="100"/>
      <c r="O1404" s="39"/>
      <c r="Q1404" s="39"/>
      <c r="R1404" s="80"/>
    </row>
    <row r="1405" spans="2:18" x14ac:dyDescent="0.15">
      <c r="C1405" s="97" t="s">
        <v>1428</v>
      </c>
      <c r="D1405" s="1" t="s">
        <v>79</v>
      </c>
      <c r="E1405" s="80" t="s">
        <v>61</v>
      </c>
      <c r="F1405" s="39" t="s">
        <v>69</v>
      </c>
      <c r="G1405" s="1">
        <v>10.050000000000001</v>
      </c>
      <c r="H1405" s="1">
        <v>0.15</v>
      </c>
      <c r="I1405" s="1">
        <v>10.200000000000001</v>
      </c>
      <c r="J1405" s="80">
        <v>1373</v>
      </c>
      <c r="K1405" s="39" t="s">
        <v>62</v>
      </c>
      <c r="N1405" s="100"/>
      <c r="O1405" s="39"/>
      <c r="Q1405" s="39"/>
      <c r="R1405" s="80"/>
    </row>
    <row r="1406" spans="2:18" x14ac:dyDescent="0.15">
      <c r="C1406" s="97" t="s">
        <v>1429</v>
      </c>
      <c r="D1406" s="1" t="s">
        <v>64</v>
      </c>
      <c r="E1406" s="80" t="s">
        <v>61</v>
      </c>
      <c r="F1406" s="39" t="s">
        <v>69</v>
      </c>
      <c r="G1406" s="1">
        <v>10.41</v>
      </c>
      <c r="H1406" s="1">
        <v>0</v>
      </c>
      <c r="I1406" s="1">
        <v>10.41</v>
      </c>
      <c r="J1406" s="80">
        <v>1365</v>
      </c>
      <c r="K1406" s="39" t="s">
        <v>62</v>
      </c>
      <c r="N1406" s="100"/>
      <c r="O1406" s="39"/>
      <c r="Q1406" s="39"/>
      <c r="R1406" s="80"/>
    </row>
    <row r="1407" spans="2:18" x14ac:dyDescent="0.15">
      <c r="C1407" s="97" t="s">
        <v>1430</v>
      </c>
      <c r="D1407" s="1" t="s">
        <v>72</v>
      </c>
      <c r="E1407" s="80" t="s">
        <v>61</v>
      </c>
      <c r="F1407" s="39" t="s">
        <v>62</v>
      </c>
      <c r="J1407" s="80"/>
      <c r="K1407" s="39"/>
      <c r="N1407" s="100"/>
      <c r="O1407" s="39"/>
      <c r="Q1407" s="39"/>
      <c r="R1407" s="80"/>
    </row>
    <row r="1408" spans="2:18" x14ac:dyDescent="0.15">
      <c r="C1408" s="97" t="s">
        <v>1431</v>
      </c>
      <c r="D1408" s="1" t="s">
        <v>85</v>
      </c>
      <c r="E1408" s="80" t="s">
        <v>61</v>
      </c>
      <c r="F1408" s="39" t="s">
        <v>62</v>
      </c>
      <c r="J1408" s="80"/>
      <c r="K1408" s="39"/>
      <c r="N1408" s="100"/>
      <c r="O1408" s="39"/>
      <c r="Q1408" s="39"/>
      <c r="R1408" s="80"/>
    </row>
    <row r="1409" spans="3:18" x14ac:dyDescent="0.15">
      <c r="C1409" s="97" t="s">
        <v>1432</v>
      </c>
      <c r="D1409" s="1" t="s">
        <v>60</v>
      </c>
      <c r="E1409" s="80" t="s">
        <v>61</v>
      </c>
      <c r="F1409" s="39" t="s">
        <v>69</v>
      </c>
      <c r="G1409" s="1">
        <v>12.98</v>
      </c>
      <c r="H1409" s="1">
        <v>0.94</v>
      </c>
      <c r="I1409" s="1">
        <v>13.92</v>
      </c>
      <c r="J1409" s="80">
        <v>459</v>
      </c>
      <c r="K1409" s="39" t="s">
        <v>62</v>
      </c>
      <c r="N1409" s="100"/>
      <c r="O1409" s="39"/>
      <c r="Q1409" s="39"/>
      <c r="R1409" s="80"/>
    </row>
    <row r="1410" spans="3:18" x14ac:dyDescent="0.15">
      <c r="C1410" s="97" t="s">
        <v>1433</v>
      </c>
      <c r="D1410" s="1" t="s">
        <v>85</v>
      </c>
      <c r="E1410" s="80" t="s">
        <v>61</v>
      </c>
      <c r="F1410" s="39" t="s">
        <v>62</v>
      </c>
      <c r="J1410" s="80"/>
      <c r="K1410" s="39"/>
      <c r="N1410" s="100"/>
      <c r="O1410" s="39"/>
      <c r="Q1410" s="39"/>
      <c r="R1410" s="80"/>
    </row>
    <row r="1411" spans="3:18" x14ac:dyDescent="0.15">
      <c r="C1411" s="97" t="s">
        <v>1657</v>
      </c>
      <c r="D1411" s="1" t="s">
        <v>68</v>
      </c>
      <c r="E1411" s="80" t="s">
        <v>61</v>
      </c>
      <c r="F1411" s="39" t="s">
        <v>69</v>
      </c>
      <c r="G1411" s="98">
        <v>12.36</v>
      </c>
      <c r="H1411" s="98">
        <v>1.73</v>
      </c>
      <c r="I1411" s="98">
        <v>14.09</v>
      </c>
      <c r="J1411" s="99">
        <v>408</v>
      </c>
      <c r="K1411" s="39" t="s">
        <v>69</v>
      </c>
      <c r="L1411" s="1">
        <v>15.9</v>
      </c>
      <c r="M1411" s="1">
        <v>29.990000000000002</v>
      </c>
      <c r="N1411" s="100">
        <v>444</v>
      </c>
      <c r="O1411" s="39" t="s">
        <v>69</v>
      </c>
      <c r="P1411" s="1">
        <v>23.29</v>
      </c>
      <c r="Q1411" s="39">
        <f>+P1411+M1411</f>
        <v>53.28</v>
      </c>
      <c r="R1411" s="99">
        <v>256</v>
      </c>
    </row>
    <row r="1412" spans="3:18" x14ac:dyDescent="0.15">
      <c r="C1412" s="97" t="s">
        <v>1665</v>
      </c>
      <c r="D1412" s="1" t="s">
        <v>66</v>
      </c>
      <c r="E1412" s="80" t="s">
        <v>61</v>
      </c>
      <c r="F1412" s="39" t="s">
        <v>69</v>
      </c>
      <c r="G1412" s="98">
        <v>12.18</v>
      </c>
      <c r="H1412" s="98">
        <v>0.63</v>
      </c>
      <c r="I1412" s="98">
        <v>12.81</v>
      </c>
      <c r="J1412" s="99">
        <v>807</v>
      </c>
      <c r="K1412" s="39" t="s">
        <v>69</v>
      </c>
      <c r="L1412" s="1">
        <v>17.46</v>
      </c>
      <c r="M1412" s="1">
        <v>30.270000000000003</v>
      </c>
      <c r="N1412" s="100">
        <v>390</v>
      </c>
      <c r="O1412" s="39" t="s">
        <v>69</v>
      </c>
      <c r="P1412" s="1">
        <v>20.37</v>
      </c>
      <c r="Q1412" s="39">
        <f>+P1412+M1412</f>
        <v>50.64</v>
      </c>
      <c r="R1412" s="99">
        <v>369</v>
      </c>
    </row>
    <row r="1413" spans="3:18" x14ac:dyDescent="0.15">
      <c r="C1413" s="97" t="s">
        <v>1436</v>
      </c>
      <c r="D1413" s="1" t="s">
        <v>85</v>
      </c>
      <c r="E1413" s="80" t="s">
        <v>61</v>
      </c>
      <c r="F1413" s="39" t="s">
        <v>62</v>
      </c>
      <c r="J1413" s="80"/>
      <c r="K1413" s="39"/>
      <c r="N1413" s="100"/>
      <c r="O1413" s="39"/>
      <c r="Q1413" s="39"/>
      <c r="R1413" s="80"/>
    </row>
    <row r="1414" spans="3:18" x14ac:dyDescent="0.15">
      <c r="C1414" s="97" t="s">
        <v>1439</v>
      </c>
      <c r="D1414" s="1" t="s">
        <v>68</v>
      </c>
      <c r="E1414" s="80" t="s">
        <v>61</v>
      </c>
      <c r="F1414" s="39" t="s">
        <v>69</v>
      </c>
      <c r="G1414" s="98">
        <v>11.16</v>
      </c>
      <c r="H1414" s="98">
        <v>0.94</v>
      </c>
      <c r="I1414" s="98">
        <v>12.1</v>
      </c>
      <c r="J1414" s="99">
        <v>1038</v>
      </c>
      <c r="K1414" s="39" t="s">
        <v>69</v>
      </c>
      <c r="L1414" s="1">
        <v>16.11</v>
      </c>
      <c r="M1414" s="1">
        <v>28.21</v>
      </c>
      <c r="N1414" s="100">
        <v>679</v>
      </c>
      <c r="O1414" s="39" t="str">
        <f>+VLOOKUP(C1414,'[1]Notas 3º - TL'!$A$1:$B$678,2,"FALSO")</f>
        <v>SI</v>
      </c>
      <c r="Q1414" s="39"/>
      <c r="R1414" s="80"/>
    </row>
    <row r="1415" spans="3:18" x14ac:dyDescent="0.15">
      <c r="C1415" s="97" t="s">
        <v>1438</v>
      </c>
      <c r="D1415" s="1" t="s">
        <v>85</v>
      </c>
      <c r="E1415" s="80" t="s">
        <v>61</v>
      </c>
      <c r="F1415" s="39" t="s">
        <v>69</v>
      </c>
      <c r="G1415" s="1">
        <v>13.41</v>
      </c>
      <c r="H1415" s="1">
        <v>0.94</v>
      </c>
      <c r="I1415" s="1">
        <v>14.35</v>
      </c>
      <c r="J1415" s="80">
        <v>346</v>
      </c>
      <c r="K1415" s="39" t="s">
        <v>62</v>
      </c>
      <c r="N1415" s="100"/>
      <c r="O1415" s="39"/>
      <c r="Q1415" s="39"/>
      <c r="R1415" s="80"/>
    </row>
    <row r="1416" spans="3:18" x14ac:dyDescent="0.15">
      <c r="C1416" s="97" t="s">
        <v>1440</v>
      </c>
      <c r="D1416" s="1" t="s">
        <v>79</v>
      </c>
      <c r="E1416" s="80" t="s">
        <v>61</v>
      </c>
      <c r="F1416" s="39" t="s">
        <v>69</v>
      </c>
      <c r="G1416" s="98">
        <v>12.25</v>
      </c>
      <c r="H1416" s="98">
        <v>0.15</v>
      </c>
      <c r="I1416" s="98">
        <v>12.4</v>
      </c>
      <c r="J1416" s="99">
        <v>947</v>
      </c>
      <c r="K1416" s="39" t="s">
        <v>69</v>
      </c>
      <c r="L1416" s="1">
        <v>16.100000000000001</v>
      </c>
      <c r="M1416" s="1">
        <v>28.5</v>
      </c>
      <c r="N1416" s="100">
        <v>648</v>
      </c>
      <c r="O1416" s="39" t="str">
        <f>+VLOOKUP(C1416,'[1]Notas 3º - TL'!$A$1:$B$678,2,"FALSO")</f>
        <v>SI</v>
      </c>
      <c r="Q1416" s="39"/>
      <c r="R1416" s="80"/>
    </row>
    <row r="1417" spans="3:18" x14ac:dyDescent="0.15">
      <c r="C1417" s="97" t="s">
        <v>1441</v>
      </c>
      <c r="D1417" s="1" t="s">
        <v>85</v>
      </c>
      <c r="E1417" s="80" t="s">
        <v>61</v>
      </c>
      <c r="F1417" s="39" t="s">
        <v>69</v>
      </c>
      <c r="G1417" s="98">
        <v>11.91</v>
      </c>
      <c r="H1417" s="98">
        <v>0.63</v>
      </c>
      <c r="I1417" s="98">
        <v>12.540000000000001</v>
      </c>
      <c r="J1417" s="99">
        <v>908</v>
      </c>
      <c r="K1417" s="39" t="s">
        <v>69</v>
      </c>
      <c r="L1417" s="1">
        <v>17.63</v>
      </c>
      <c r="M1417" s="1">
        <v>30.17</v>
      </c>
      <c r="N1417" s="100">
        <v>400</v>
      </c>
      <c r="O1417" s="39" t="str">
        <f>+VLOOKUP(C1417,'[1]Notas 3º - TL'!$A$1:$B$678,2,"FALSO")</f>
        <v>SI</v>
      </c>
      <c r="Q1417" s="39"/>
      <c r="R1417" s="80"/>
    </row>
    <row r="1418" spans="3:18" x14ac:dyDescent="0.15">
      <c r="C1418" s="97" t="s">
        <v>1668</v>
      </c>
      <c r="D1418" s="1" t="s">
        <v>68</v>
      </c>
      <c r="E1418" s="80" t="s">
        <v>61</v>
      </c>
      <c r="F1418" s="39" t="s">
        <v>69</v>
      </c>
      <c r="G1418" s="98">
        <v>11.65</v>
      </c>
      <c r="H1418" s="98">
        <v>2.21</v>
      </c>
      <c r="I1418" s="98">
        <v>13.86</v>
      </c>
      <c r="J1418" s="99">
        <v>479</v>
      </c>
      <c r="K1418" s="39" t="s">
        <v>69</v>
      </c>
      <c r="L1418" s="1">
        <v>15.3</v>
      </c>
      <c r="M1418" s="1">
        <v>29.16</v>
      </c>
      <c r="N1418" s="100">
        <v>570</v>
      </c>
      <c r="O1418" s="39" t="s">
        <v>69</v>
      </c>
      <c r="P1418" s="1">
        <v>22.71</v>
      </c>
      <c r="Q1418" s="39">
        <f>+P1418+M1418</f>
        <v>51.870000000000005</v>
      </c>
      <c r="R1418" s="99">
        <v>316</v>
      </c>
    </row>
    <row r="1419" spans="3:18" x14ac:dyDescent="0.15">
      <c r="C1419" s="97" t="s">
        <v>1442</v>
      </c>
      <c r="D1419" s="1" t="s">
        <v>79</v>
      </c>
      <c r="E1419" s="80" t="s">
        <v>61</v>
      </c>
      <c r="F1419" s="39" t="s">
        <v>62</v>
      </c>
      <c r="J1419" s="80"/>
      <c r="K1419" s="39"/>
      <c r="N1419" s="100"/>
      <c r="O1419" s="39"/>
      <c r="Q1419" s="39"/>
      <c r="R1419" s="80"/>
    </row>
    <row r="1420" spans="3:18" x14ac:dyDescent="0.15">
      <c r="C1420" s="97" t="s">
        <v>1445</v>
      </c>
      <c r="D1420" s="1" t="s">
        <v>66</v>
      </c>
      <c r="E1420" s="80" t="s">
        <v>61</v>
      </c>
      <c r="F1420" s="39" t="s">
        <v>69</v>
      </c>
      <c r="G1420" s="98">
        <v>10.02</v>
      </c>
      <c r="H1420" s="98">
        <v>0.63</v>
      </c>
      <c r="I1420" s="98">
        <v>10.65</v>
      </c>
      <c r="J1420" s="99">
        <v>1344</v>
      </c>
      <c r="K1420" s="39" t="s">
        <v>69</v>
      </c>
      <c r="L1420" s="1">
        <v>15.12</v>
      </c>
      <c r="M1420" s="1">
        <v>25.77</v>
      </c>
      <c r="N1420" s="100">
        <v>802</v>
      </c>
      <c r="O1420" s="39" t="str">
        <f>+VLOOKUP(C1420,'[1]Notas 3º - TL'!$A$1:$B$678,2,"FALSO")</f>
        <v>SI</v>
      </c>
      <c r="Q1420" s="39"/>
      <c r="R1420" s="80"/>
    </row>
    <row r="1421" spans="3:18" x14ac:dyDescent="0.15">
      <c r="C1421" s="97" t="s">
        <v>1444</v>
      </c>
      <c r="D1421" s="1" t="s">
        <v>64</v>
      </c>
      <c r="E1421" s="80" t="s">
        <v>61</v>
      </c>
      <c r="F1421" s="39" t="s">
        <v>62</v>
      </c>
      <c r="J1421" s="80"/>
      <c r="K1421" s="39"/>
      <c r="N1421" s="100"/>
      <c r="O1421" s="39"/>
      <c r="Q1421" s="39"/>
      <c r="R1421" s="80"/>
    </row>
    <row r="1422" spans="3:18" x14ac:dyDescent="0.15">
      <c r="C1422" s="97" t="s">
        <v>1673</v>
      </c>
      <c r="D1422" s="1" t="s">
        <v>79</v>
      </c>
      <c r="E1422" s="80" t="s">
        <v>61</v>
      </c>
      <c r="F1422" s="39" t="s">
        <v>69</v>
      </c>
      <c r="G1422" s="98">
        <v>14.45</v>
      </c>
      <c r="H1422" s="98">
        <v>1.42</v>
      </c>
      <c r="I1422" s="98">
        <v>15.87</v>
      </c>
      <c r="J1422" s="99">
        <v>110</v>
      </c>
      <c r="K1422" s="39" t="s">
        <v>69</v>
      </c>
      <c r="L1422" s="1">
        <v>18.190000000000001</v>
      </c>
      <c r="M1422" s="1">
        <v>34.06</v>
      </c>
      <c r="N1422" s="100">
        <v>70</v>
      </c>
      <c r="O1422" s="39" t="s">
        <v>69</v>
      </c>
      <c r="P1422" s="1">
        <v>23.79</v>
      </c>
      <c r="Q1422" s="39">
        <f>+P1422+M1422</f>
        <v>57.85</v>
      </c>
      <c r="R1422" s="99">
        <v>86</v>
      </c>
    </row>
    <row r="1423" spans="3:18" x14ac:dyDescent="0.15">
      <c r="C1423" s="97" t="s">
        <v>1446</v>
      </c>
      <c r="D1423" s="1" t="s">
        <v>64</v>
      </c>
      <c r="E1423" s="80" t="s">
        <v>61</v>
      </c>
      <c r="F1423" s="39" t="s">
        <v>69</v>
      </c>
      <c r="G1423" s="1">
        <v>11.07</v>
      </c>
      <c r="H1423" s="1">
        <v>0.94</v>
      </c>
      <c r="I1423" s="1">
        <v>12.01</v>
      </c>
      <c r="J1423" s="80">
        <v>1062</v>
      </c>
      <c r="K1423" s="39" t="s">
        <v>62</v>
      </c>
      <c r="N1423" s="100"/>
      <c r="O1423" s="39"/>
      <c r="Q1423" s="39"/>
      <c r="R1423" s="80"/>
    </row>
    <row r="1424" spans="3:18" x14ac:dyDescent="0.15">
      <c r="C1424" s="97" t="s">
        <v>1447</v>
      </c>
      <c r="D1424" s="1" t="s">
        <v>72</v>
      </c>
      <c r="E1424" s="80" t="s">
        <v>88</v>
      </c>
      <c r="F1424" s="39" t="s">
        <v>62</v>
      </c>
      <c r="J1424" s="80"/>
      <c r="K1424" s="39"/>
      <c r="N1424" s="100"/>
      <c r="O1424" s="39"/>
      <c r="Q1424" s="39"/>
      <c r="R1424" s="80"/>
    </row>
    <row r="1425" spans="3:18" x14ac:dyDescent="0.15">
      <c r="C1425" s="97" t="s">
        <v>1448</v>
      </c>
      <c r="D1425" s="1" t="s">
        <v>66</v>
      </c>
      <c r="E1425" s="80" t="s">
        <v>61</v>
      </c>
      <c r="F1425" s="39" t="s">
        <v>62</v>
      </c>
      <c r="J1425" s="80"/>
      <c r="K1425" s="39"/>
      <c r="N1425" s="100"/>
      <c r="O1425" s="39"/>
      <c r="Q1425" s="39"/>
      <c r="R1425" s="80"/>
    </row>
    <row r="1426" spans="3:18" x14ac:dyDescent="0.15">
      <c r="C1426" s="97" t="s">
        <v>1449</v>
      </c>
      <c r="D1426" s="1" t="s">
        <v>85</v>
      </c>
      <c r="E1426" s="80" t="s">
        <v>61</v>
      </c>
      <c r="F1426" s="39" t="s">
        <v>62</v>
      </c>
      <c r="J1426" s="80"/>
      <c r="K1426" s="39"/>
      <c r="N1426" s="100"/>
      <c r="O1426" s="39"/>
      <c r="Q1426" s="39"/>
      <c r="R1426" s="80"/>
    </row>
    <row r="1427" spans="3:18" x14ac:dyDescent="0.15">
      <c r="C1427" s="97" t="s">
        <v>1674</v>
      </c>
      <c r="D1427" s="1" t="s">
        <v>68</v>
      </c>
      <c r="E1427" s="80" t="s">
        <v>88</v>
      </c>
      <c r="F1427" s="39" t="s">
        <v>69</v>
      </c>
      <c r="G1427" s="98">
        <v>12.93</v>
      </c>
      <c r="H1427" s="98">
        <v>3</v>
      </c>
      <c r="I1427" s="98">
        <v>15.93</v>
      </c>
      <c r="J1427" s="99">
        <v>104</v>
      </c>
      <c r="K1427" s="39" t="s">
        <v>69</v>
      </c>
      <c r="L1427" s="1">
        <v>16.97</v>
      </c>
      <c r="M1427" s="1">
        <v>32.9</v>
      </c>
      <c r="N1427" s="100">
        <v>128</v>
      </c>
      <c r="O1427" s="39" t="s">
        <v>69</v>
      </c>
      <c r="P1427" s="1">
        <v>22.24</v>
      </c>
      <c r="Q1427" s="39">
        <f>+P1427+M1427</f>
        <v>55.14</v>
      </c>
      <c r="R1427" s="99">
        <v>179</v>
      </c>
    </row>
    <row r="1428" spans="3:18" x14ac:dyDescent="0.15">
      <c r="C1428" s="97" t="s">
        <v>1451</v>
      </c>
      <c r="D1428" s="1" t="s">
        <v>68</v>
      </c>
      <c r="E1428" s="80" t="s">
        <v>61</v>
      </c>
      <c r="F1428" s="39" t="s">
        <v>62</v>
      </c>
      <c r="J1428" s="80"/>
      <c r="K1428" s="39"/>
      <c r="N1428" s="100"/>
      <c r="O1428" s="39"/>
      <c r="Q1428" s="39"/>
      <c r="R1428" s="80"/>
    </row>
    <row r="1429" spans="3:18" x14ac:dyDescent="0.15">
      <c r="C1429" s="97" t="s">
        <v>1452</v>
      </c>
      <c r="D1429" s="1" t="s">
        <v>68</v>
      </c>
      <c r="E1429" s="80" t="s">
        <v>61</v>
      </c>
      <c r="F1429" s="39" t="s">
        <v>62</v>
      </c>
      <c r="J1429" s="80"/>
      <c r="K1429" s="39"/>
      <c r="N1429" s="100"/>
      <c r="O1429" s="39"/>
      <c r="Q1429" s="39"/>
      <c r="R1429" s="80"/>
    </row>
    <row r="1430" spans="3:18" x14ac:dyDescent="0.15">
      <c r="C1430" s="97" t="s">
        <v>1453</v>
      </c>
      <c r="D1430" s="1" t="s">
        <v>64</v>
      </c>
      <c r="E1430" s="80" t="s">
        <v>61</v>
      </c>
      <c r="F1430" s="39" t="s">
        <v>62</v>
      </c>
      <c r="J1430" s="80"/>
      <c r="K1430" s="39"/>
      <c r="N1430" s="100"/>
      <c r="O1430" s="39"/>
      <c r="Q1430" s="39"/>
      <c r="R1430" s="80"/>
    </row>
    <row r="1431" spans="3:18" x14ac:dyDescent="0.15">
      <c r="C1431" s="97" t="s">
        <v>1454</v>
      </c>
      <c r="D1431" s="1" t="s">
        <v>66</v>
      </c>
      <c r="E1431" s="80" t="s">
        <v>61</v>
      </c>
      <c r="F1431" s="39" t="s">
        <v>69</v>
      </c>
      <c r="G1431" s="1">
        <v>12</v>
      </c>
      <c r="H1431" s="1">
        <v>0.31</v>
      </c>
      <c r="I1431" s="1">
        <v>12.31</v>
      </c>
      <c r="J1431" s="80">
        <v>975</v>
      </c>
      <c r="K1431" s="39" t="s">
        <v>62</v>
      </c>
      <c r="N1431" s="100"/>
      <c r="O1431" s="39"/>
      <c r="Q1431" s="39"/>
      <c r="R1431" s="80"/>
    </row>
    <row r="1432" spans="3:18" x14ac:dyDescent="0.15">
      <c r="C1432" s="97" t="s">
        <v>1455</v>
      </c>
      <c r="D1432" s="1" t="s">
        <v>68</v>
      </c>
      <c r="E1432" s="80" t="s">
        <v>61</v>
      </c>
      <c r="F1432" s="39" t="s">
        <v>62</v>
      </c>
      <c r="J1432" s="80"/>
      <c r="K1432" s="39"/>
      <c r="N1432" s="100"/>
      <c r="O1432" s="39"/>
      <c r="Q1432" s="39"/>
      <c r="R1432" s="80"/>
    </row>
    <row r="1433" spans="3:18" x14ac:dyDescent="0.15">
      <c r="C1433" s="97" t="s">
        <v>1456</v>
      </c>
      <c r="D1433" s="1" t="s">
        <v>68</v>
      </c>
      <c r="E1433" s="80" t="s">
        <v>61</v>
      </c>
      <c r="F1433" s="39" t="s">
        <v>69</v>
      </c>
      <c r="G1433" s="1">
        <v>10.08</v>
      </c>
      <c r="H1433" s="1">
        <v>0.94</v>
      </c>
      <c r="I1433" s="1">
        <v>11.02</v>
      </c>
      <c r="J1433" s="80">
        <v>1303</v>
      </c>
      <c r="K1433" s="39" t="s">
        <v>62</v>
      </c>
      <c r="N1433" s="100"/>
      <c r="O1433" s="39"/>
      <c r="Q1433" s="39"/>
      <c r="R1433" s="80"/>
    </row>
    <row r="1434" spans="3:18" x14ac:dyDescent="0.15">
      <c r="C1434" s="97" t="s">
        <v>1457</v>
      </c>
      <c r="D1434" s="1" t="s">
        <v>68</v>
      </c>
      <c r="E1434" s="80" t="s">
        <v>61</v>
      </c>
      <c r="F1434" s="39" t="s">
        <v>62</v>
      </c>
      <c r="J1434" s="80"/>
      <c r="K1434" s="39"/>
      <c r="N1434" s="100"/>
      <c r="O1434" s="39"/>
      <c r="Q1434" s="39"/>
      <c r="R1434" s="80"/>
    </row>
    <row r="1435" spans="3:18" x14ac:dyDescent="0.15">
      <c r="C1435" s="97" t="s">
        <v>1458</v>
      </c>
      <c r="D1435" s="1" t="s">
        <v>68</v>
      </c>
      <c r="E1435" s="80" t="s">
        <v>61</v>
      </c>
      <c r="F1435" s="39" t="s">
        <v>62</v>
      </c>
      <c r="J1435" s="80"/>
      <c r="K1435" s="39"/>
      <c r="N1435" s="100"/>
      <c r="O1435" s="39"/>
      <c r="Q1435" s="39"/>
      <c r="R1435" s="80"/>
    </row>
    <row r="1436" spans="3:18" x14ac:dyDescent="0.15">
      <c r="C1436" s="97" t="s">
        <v>1459</v>
      </c>
      <c r="D1436" s="1" t="s">
        <v>79</v>
      </c>
      <c r="E1436" s="80" t="s">
        <v>61</v>
      </c>
      <c r="F1436" s="39" t="s">
        <v>62</v>
      </c>
      <c r="J1436" s="80"/>
      <c r="K1436" s="39"/>
      <c r="N1436" s="100"/>
      <c r="O1436" s="39"/>
      <c r="Q1436" s="39"/>
      <c r="R1436" s="80"/>
    </row>
    <row r="1437" spans="3:18" x14ac:dyDescent="0.15">
      <c r="C1437" s="97" t="s">
        <v>1474</v>
      </c>
      <c r="D1437" s="1" t="s">
        <v>68</v>
      </c>
      <c r="E1437" s="80" t="s">
        <v>61</v>
      </c>
      <c r="F1437" s="39" t="s">
        <v>62</v>
      </c>
      <c r="J1437" s="80"/>
      <c r="K1437" s="39"/>
      <c r="N1437" s="100"/>
      <c r="O1437" s="39"/>
      <c r="Q1437" s="39"/>
      <c r="R1437" s="80"/>
    </row>
    <row r="1438" spans="3:18" x14ac:dyDescent="0.15">
      <c r="C1438" s="97" t="s">
        <v>1460</v>
      </c>
      <c r="D1438" s="1" t="s">
        <v>66</v>
      </c>
      <c r="E1438" s="80" t="s">
        <v>61</v>
      </c>
      <c r="F1438" s="39" t="s">
        <v>62</v>
      </c>
      <c r="J1438" s="80"/>
      <c r="K1438" s="39"/>
      <c r="N1438" s="100"/>
      <c r="O1438" s="39"/>
      <c r="Q1438" s="39"/>
      <c r="R1438" s="80"/>
    </row>
    <row r="1439" spans="3:18" x14ac:dyDescent="0.15">
      <c r="C1439" s="97" t="s">
        <v>1461</v>
      </c>
      <c r="D1439" s="1" t="s">
        <v>85</v>
      </c>
      <c r="E1439" s="80" t="s">
        <v>61</v>
      </c>
      <c r="F1439" s="39" t="s">
        <v>62</v>
      </c>
      <c r="J1439" s="80"/>
      <c r="K1439" s="39"/>
      <c r="N1439" s="100"/>
      <c r="O1439" s="39"/>
      <c r="Q1439" s="39"/>
      <c r="R1439" s="80"/>
    </row>
    <row r="1440" spans="3:18" x14ac:dyDescent="0.15">
      <c r="C1440" s="97" t="s">
        <v>1462</v>
      </c>
      <c r="D1440" s="1" t="s">
        <v>79</v>
      </c>
      <c r="E1440" s="80" t="s">
        <v>61</v>
      </c>
      <c r="F1440" s="39" t="s">
        <v>62</v>
      </c>
      <c r="J1440" s="80"/>
      <c r="K1440" s="39"/>
      <c r="N1440" s="100"/>
      <c r="O1440" s="39"/>
      <c r="Q1440" s="39"/>
      <c r="R1440" s="80"/>
    </row>
    <row r="1441" spans="3:18" x14ac:dyDescent="0.15">
      <c r="C1441" s="97" t="s">
        <v>1463</v>
      </c>
      <c r="D1441" s="1" t="s">
        <v>68</v>
      </c>
      <c r="E1441" s="80" t="s">
        <v>61</v>
      </c>
      <c r="F1441" s="39" t="s">
        <v>62</v>
      </c>
      <c r="J1441" s="80"/>
      <c r="K1441" s="39"/>
      <c r="N1441" s="100"/>
      <c r="O1441" s="39"/>
      <c r="Q1441" s="39"/>
      <c r="R1441" s="80"/>
    </row>
    <row r="1442" spans="3:18" x14ac:dyDescent="0.15">
      <c r="C1442" s="97" t="s">
        <v>1464</v>
      </c>
      <c r="D1442" s="1" t="s">
        <v>66</v>
      </c>
      <c r="E1442" s="80" t="s">
        <v>61</v>
      </c>
      <c r="F1442" s="39" t="s">
        <v>62</v>
      </c>
      <c r="J1442" s="80"/>
      <c r="K1442" s="39"/>
      <c r="N1442" s="100"/>
      <c r="O1442" s="39"/>
      <c r="Q1442" s="39"/>
      <c r="R1442" s="80"/>
    </row>
    <row r="1443" spans="3:18" x14ac:dyDescent="0.15">
      <c r="C1443" s="97" t="s">
        <v>1675</v>
      </c>
      <c r="D1443" s="1" t="s">
        <v>85</v>
      </c>
      <c r="E1443" s="80" t="s">
        <v>61</v>
      </c>
      <c r="F1443" s="39" t="s">
        <v>69</v>
      </c>
      <c r="G1443" s="98">
        <v>11.48</v>
      </c>
      <c r="H1443" s="98">
        <v>0.47</v>
      </c>
      <c r="I1443" s="98">
        <v>11.950000000000001</v>
      </c>
      <c r="J1443" s="99">
        <v>1076</v>
      </c>
      <c r="K1443" s="39" t="s">
        <v>69</v>
      </c>
      <c r="L1443" s="1">
        <v>16.079999999999998</v>
      </c>
      <c r="M1443" s="1">
        <v>28.03</v>
      </c>
      <c r="N1443" s="100">
        <v>694</v>
      </c>
      <c r="O1443" s="39" t="s">
        <v>69</v>
      </c>
      <c r="P1443" s="1">
        <v>21.77</v>
      </c>
      <c r="Q1443" s="39">
        <f>+P1443+M1443</f>
        <v>49.8</v>
      </c>
      <c r="R1443" s="99">
        <v>396</v>
      </c>
    </row>
    <row r="1444" spans="3:18" x14ac:dyDescent="0.15">
      <c r="C1444" s="97" t="s">
        <v>1678</v>
      </c>
      <c r="D1444" s="1" t="s">
        <v>68</v>
      </c>
      <c r="E1444" s="80" t="s">
        <v>61</v>
      </c>
      <c r="F1444" s="39" t="s">
        <v>69</v>
      </c>
      <c r="G1444" s="98">
        <v>11.19</v>
      </c>
      <c r="H1444" s="98">
        <v>2.21</v>
      </c>
      <c r="I1444" s="98">
        <v>13.399999999999999</v>
      </c>
      <c r="J1444" s="99">
        <v>610</v>
      </c>
      <c r="K1444" s="39" t="s">
        <v>69</v>
      </c>
      <c r="L1444" s="1">
        <v>17.43</v>
      </c>
      <c r="M1444" s="1">
        <v>30.83</v>
      </c>
      <c r="N1444" s="100">
        <v>319</v>
      </c>
      <c r="O1444" s="39" t="s">
        <v>69</v>
      </c>
      <c r="P1444" s="1">
        <v>24.52</v>
      </c>
      <c r="Q1444" s="39">
        <f>+P1444+M1444</f>
        <v>55.349999999999994</v>
      </c>
      <c r="R1444" s="99">
        <v>165</v>
      </c>
    </row>
    <row r="1445" spans="3:18" x14ac:dyDescent="0.15">
      <c r="C1445" s="97" t="s">
        <v>1467</v>
      </c>
      <c r="D1445" s="1" t="s">
        <v>64</v>
      </c>
      <c r="E1445" s="80" t="s">
        <v>61</v>
      </c>
      <c r="F1445" s="39" t="s">
        <v>62</v>
      </c>
      <c r="J1445" s="80"/>
      <c r="K1445" s="39"/>
      <c r="N1445" s="100"/>
      <c r="O1445" s="39"/>
      <c r="Q1445" s="39"/>
      <c r="R1445" s="80"/>
    </row>
    <row r="1446" spans="3:18" x14ac:dyDescent="0.15">
      <c r="C1446" s="97" t="s">
        <v>1468</v>
      </c>
      <c r="D1446" s="1" t="s">
        <v>68</v>
      </c>
      <c r="E1446" s="80" t="s">
        <v>61</v>
      </c>
      <c r="F1446" s="39" t="s">
        <v>62</v>
      </c>
      <c r="J1446" s="80"/>
      <c r="K1446" s="39"/>
      <c r="N1446" s="100"/>
      <c r="O1446" s="39"/>
      <c r="Q1446" s="39"/>
      <c r="R1446" s="80"/>
    </row>
    <row r="1447" spans="3:18" x14ac:dyDescent="0.15">
      <c r="C1447" s="97" t="s">
        <v>1469</v>
      </c>
      <c r="D1447" s="1" t="s">
        <v>79</v>
      </c>
      <c r="E1447" s="80" t="s">
        <v>61</v>
      </c>
      <c r="F1447" s="39" t="s">
        <v>69</v>
      </c>
      <c r="G1447" s="1">
        <v>11.88</v>
      </c>
      <c r="H1447" s="1">
        <v>1.42</v>
      </c>
      <c r="I1447" s="1">
        <v>13.3</v>
      </c>
      <c r="J1447" s="80">
        <v>645</v>
      </c>
      <c r="K1447" s="39" t="s">
        <v>62</v>
      </c>
      <c r="N1447" s="100"/>
      <c r="O1447" s="39"/>
      <c r="Q1447" s="39"/>
      <c r="R1447" s="80"/>
    </row>
    <row r="1448" spans="3:18" x14ac:dyDescent="0.15">
      <c r="C1448" s="97" t="s">
        <v>1470</v>
      </c>
      <c r="D1448" s="1" t="s">
        <v>68</v>
      </c>
      <c r="E1448" s="80" t="s">
        <v>61</v>
      </c>
      <c r="F1448" s="39" t="s">
        <v>62</v>
      </c>
      <c r="J1448" s="80"/>
      <c r="K1448" s="39"/>
      <c r="N1448" s="100"/>
      <c r="O1448" s="39"/>
      <c r="Q1448" s="39"/>
      <c r="R1448" s="80"/>
    </row>
    <row r="1449" spans="3:18" x14ac:dyDescent="0.15">
      <c r="C1449" s="97" t="s">
        <v>1475</v>
      </c>
      <c r="D1449" s="1" t="s">
        <v>68</v>
      </c>
      <c r="E1449" s="80" t="s">
        <v>61</v>
      </c>
      <c r="F1449" s="39" t="s">
        <v>62</v>
      </c>
      <c r="J1449" s="80"/>
      <c r="K1449" s="39"/>
      <c r="N1449" s="100"/>
      <c r="O1449" s="39"/>
      <c r="Q1449" s="39"/>
      <c r="R1449" s="80"/>
    </row>
    <row r="1450" spans="3:18" x14ac:dyDescent="0.15">
      <c r="C1450" s="97" t="s">
        <v>1476</v>
      </c>
      <c r="D1450" s="1" t="s">
        <v>66</v>
      </c>
      <c r="E1450" s="80" t="s">
        <v>61</v>
      </c>
      <c r="F1450" s="39" t="s">
        <v>69</v>
      </c>
      <c r="G1450" s="98">
        <v>10.38</v>
      </c>
      <c r="H1450" s="98">
        <v>1.26</v>
      </c>
      <c r="I1450" s="98">
        <v>11.64</v>
      </c>
      <c r="J1450" s="99">
        <v>1161</v>
      </c>
      <c r="K1450" s="39" t="s">
        <v>69</v>
      </c>
      <c r="L1450" s="1">
        <v>15.41</v>
      </c>
      <c r="M1450" s="1">
        <v>27.05</v>
      </c>
      <c r="N1450" s="100">
        <v>772</v>
      </c>
      <c r="O1450" s="39" t="s">
        <v>62</v>
      </c>
      <c r="Q1450" s="39"/>
      <c r="R1450" s="80"/>
    </row>
    <row r="1451" spans="3:18" x14ac:dyDescent="0.15">
      <c r="C1451" s="97" t="s">
        <v>1687</v>
      </c>
      <c r="D1451" s="1" t="s">
        <v>68</v>
      </c>
      <c r="E1451" s="80" t="s">
        <v>61</v>
      </c>
      <c r="F1451" s="39" t="s">
        <v>69</v>
      </c>
      <c r="G1451" s="98">
        <v>12.95</v>
      </c>
      <c r="H1451" s="98">
        <v>1.89</v>
      </c>
      <c r="I1451" s="98">
        <v>14.84</v>
      </c>
      <c r="J1451" s="99">
        <v>250</v>
      </c>
      <c r="K1451" s="39" t="s">
        <v>69</v>
      </c>
      <c r="L1451" s="1">
        <v>15.6</v>
      </c>
      <c r="M1451" s="1">
        <v>30.439999999999998</v>
      </c>
      <c r="N1451" s="100">
        <v>364</v>
      </c>
      <c r="O1451" s="39" t="s">
        <v>69</v>
      </c>
      <c r="P1451" s="1">
        <v>21.46</v>
      </c>
      <c r="Q1451" s="39">
        <f>+P1451+M1451</f>
        <v>51.9</v>
      </c>
      <c r="R1451" s="99">
        <v>313</v>
      </c>
    </row>
    <row r="1452" spans="3:18" x14ac:dyDescent="0.15">
      <c r="C1452" s="97" t="s">
        <v>1478</v>
      </c>
      <c r="D1452" s="1" t="s">
        <v>79</v>
      </c>
      <c r="E1452" s="80" t="s">
        <v>61</v>
      </c>
      <c r="F1452" s="39" t="s">
        <v>69</v>
      </c>
      <c r="G1452" s="1">
        <v>11.13</v>
      </c>
      <c r="H1452" s="1">
        <v>0.63</v>
      </c>
      <c r="I1452" s="1">
        <v>11.760000000000002</v>
      </c>
      <c r="J1452" s="80">
        <v>1127</v>
      </c>
      <c r="K1452" s="39" t="s">
        <v>62</v>
      </c>
      <c r="N1452" s="100"/>
      <c r="O1452" s="39"/>
      <c r="Q1452" s="39"/>
      <c r="R1452" s="80"/>
    </row>
    <row r="1453" spans="3:18" x14ac:dyDescent="0.15">
      <c r="C1453" s="97" t="s">
        <v>1479</v>
      </c>
      <c r="D1453" s="1" t="s">
        <v>66</v>
      </c>
      <c r="E1453" s="80" t="s">
        <v>88</v>
      </c>
      <c r="F1453" s="39" t="s">
        <v>69</v>
      </c>
      <c r="G1453" s="1">
        <v>10.08</v>
      </c>
      <c r="H1453" s="1">
        <v>2.69</v>
      </c>
      <c r="I1453" s="1">
        <v>12.77</v>
      </c>
      <c r="J1453" s="80">
        <v>828</v>
      </c>
      <c r="K1453" s="39" t="s">
        <v>62</v>
      </c>
      <c r="N1453" s="100"/>
      <c r="O1453" s="39"/>
      <c r="Q1453" s="39"/>
      <c r="R1453" s="80"/>
    </row>
    <row r="1454" spans="3:18" x14ac:dyDescent="0.15">
      <c r="C1454" s="97" t="s">
        <v>1693</v>
      </c>
      <c r="D1454" s="1" t="s">
        <v>66</v>
      </c>
      <c r="E1454" s="80" t="s">
        <v>61</v>
      </c>
      <c r="F1454" s="39" t="s">
        <v>69</v>
      </c>
      <c r="G1454" s="98">
        <v>10.31</v>
      </c>
      <c r="H1454" s="98">
        <v>1.42</v>
      </c>
      <c r="I1454" s="98">
        <v>11.73</v>
      </c>
      <c r="J1454" s="99">
        <v>1140</v>
      </c>
      <c r="K1454" s="39" t="s">
        <v>69</v>
      </c>
      <c r="L1454" s="1">
        <v>15.21</v>
      </c>
      <c r="M1454" s="1">
        <v>26.94</v>
      </c>
      <c r="N1454" s="100">
        <v>775</v>
      </c>
      <c r="O1454" s="39" t="s">
        <v>69</v>
      </c>
      <c r="P1454" s="1">
        <v>21.03</v>
      </c>
      <c r="Q1454" s="39">
        <f>+P1454+M1454</f>
        <v>47.97</v>
      </c>
      <c r="R1454" s="99">
        <v>416</v>
      </c>
    </row>
    <row r="1455" spans="3:18" x14ac:dyDescent="0.15">
      <c r="C1455" s="97" t="s">
        <v>1488</v>
      </c>
      <c r="D1455" s="1" t="s">
        <v>68</v>
      </c>
      <c r="E1455" s="80" t="s">
        <v>61</v>
      </c>
      <c r="F1455" s="39" t="s">
        <v>69</v>
      </c>
      <c r="G1455" s="1">
        <v>10.69</v>
      </c>
      <c r="H1455" s="1">
        <v>1.89</v>
      </c>
      <c r="I1455" s="1">
        <v>12.58</v>
      </c>
      <c r="J1455" s="80">
        <v>894</v>
      </c>
      <c r="K1455" s="39" t="s">
        <v>62</v>
      </c>
      <c r="N1455" s="100"/>
      <c r="O1455" s="39"/>
      <c r="Q1455" s="39"/>
      <c r="R1455" s="80"/>
    </row>
    <row r="1456" spans="3:18" x14ac:dyDescent="0.15">
      <c r="C1456" s="97" t="s">
        <v>1480</v>
      </c>
      <c r="D1456" s="1" t="s">
        <v>66</v>
      </c>
      <c r="E1456" s="80" t="s">
        <v>61</v>
      </c>
      <c r="F1456" s="39" t="s">
        <v>69</v>
      </c>
      <c r="G1456" s="1">
        <v>12.68</v>
      </c>
      <c r="H1456" s="1">
        <v>1.26</v>
      </c>
      <c r="I1456" s="1">
        <v>13.94</v>
      </c>
      <c r="J1456" s="80">
        <v>446</v>
      </c>
      <c r="K1456" s="39" t="s">
        <v>62</v>
      </c>
      <c r="N1456" s="100"/>
      <c r="O1456" s="39"/>
      <c r="Q1456" s="39"/>
      <c r="R1456" s="80"/>
    </row>
    <row r="1457" spans="3:18" x14ac:dyDescent="0.15">
      <c r="C1457" s="97" t="s">
        <v>1481</v>
      </c>
      <c r="D1457" s="1" t="s">
        <v>68</v>
      </c>
      <c r="E1457" s="80" t="s">
        <v>61</v>
      </c>
      <c r="F1457" s="39" t="s">
        <v>62</v>
      </c>
      <c r="J1457" s="80"/>
      <c r="K1457" s="39"/>
      <c r="N1457" s="100"/>
      <c r="O1457" s="39"/>
      <c r="Q1457" s="39"/>
      <c r="R1457" s="80"/>
    </row>
    <row r="1458" spans="3:18" x14ac:dyDescent="0.15">
      <c r="C1458" s="97" t="s">
        <v>1482</v>
      </c>
      <c r="D1458" s="1" t="s">
        <v>64</v>
      </c>
      <c r="E1458" s="80" t="s">
        <v>61</v>
      </c>
      <c r="F1458" s="39" t="s">
        <v>69</v>
      </c>
      <c r="G1458" s="1">
        <v>11.93</v>
      </c>
      <c r="H1458" s="1">
        <v>1.57</v>
      </c>
      <c r="I1458" s="1">
        <v>13.5</v>
      </c>
      <c r="J1458" s="80">
        <v>569</v>
      </c>
      <c r="K1458" s="39" t="s">
        <v>62</v>
      </c>
      <c r="N1458" s="100"/>
      <c r="O1458" s="39"/>
      <c r="Q1458" s="39"/>
      <c r="R1458" s="80"/>
    </row>
    <row r="1459" spans="3:18" x14ac:dyDescent="0.15">
      <c r="C1459" s="97" t="s">
        <v>1485</v>
      </c>
      <c r="D1459" s="1" t="s">
        <v>66</v>
      </c>
      <c r="E1459" s="80" t="s">
        <v>61</v>
      </c>
      <c r="F1459" s="39" t="s">
        <v>69</v>
      </c>
      <c r="G1459" s="98">
        <v>12.52</v>
      </c>
      <c r="H1459" s="98">
        <v>2.0499999999999998</v>
      </c>
      <c r="I1459" s="98">
        <v>14.57</v>
      </c>
      <c r="J1459" s="99">
        <v>295</v>
      </c>
      <c r="K1459" s="39" t="s">
        <v>69</v>
      </c>
      <c r="L1459" s="1">
        <v>16.39</v>
      </c>
      <c r="M1459" s="1">
        <v>30.96</v>
      </c>
      <c r="N1459" s="100">
        <v>302</v>
      </c>
      <c r="O1459" s="39" t="str">
        <f>+VLOOKUP(C1459,'[1]Notas 3º - TL'!$A$1:$B$678,2,"FALSO")</f>
        <v>SI</v>
      </c>
      <c r="Q1459" s="39"/>
      <c r="R1459" s="80"/>
    </row>
    <row r="1460" spans="3:18" x14ac:dyDescent="0.15">
      <c r="C1460" s="97" t="s">
        <v>1484</v>
      </c>
      <c r="D1460" s="1" t="s">
        <v>60</v>
      </c>
      <c r="E1460" s="80" t="s">
        <v>61</v>
      </c>
      <c r="F1460" s="39" t="s">
        <v>62</v>
      </c>
      <c r="J1460" s="80"/>
      <c r="K1460" s="39"/>
      <c r="N1460" s="100"/>
      <c r="O1460" s="39"/>
      <c r="Q1460" s="39"/>
      <c r="R1460" s="80"/>
    </row>
    <row r="1461" spans="3:18" x14ac:dyDescent="0.15">
      <c r="C1461" s="97" t="s">
        <v>1695</v>
      </c>
      <c r="D1461" s="1" t="s">
        <v>66</v>
      </c>
      <c r="E1461" s="80" t="s">
        <v>61</v>
      </c>
      <c r="F1461" s="39" t="s">
        <v>69</v>
      </c>
      <c r="G1461" s="98">
        <v>11.93</v>
      </c>
      <c r="H1461" s="98">
        <v>1.57</v>
      </c>
      <c r="I1461" s="98">
        <v>13.5</v>
      </c>
      <c r="J1461" s="99">
        <v>570</v>
      </c>
      <c r="K1461" s="39" t="s">
        <v>69</v>
      </c>
      <c r="L1461" s="1">
        <v>15.25</v>
      </c>
      <c r="M1461" s="1">
        <v>28.75</v>
      </c>
      <c r="N1461" s="100">
        <v>616</v>
      </c>
      <c r="O1461" s="39" t="s">
        <v>69</v>
      </c>
      <c r="P1461" s="1">
        <v>22.25</v>
      </c>
      <c r="Q1461" s="39">
        <f>+P1461+M1461</f>
        <v>51</v>
      </c>
      <c r="R1461" s="99">
        <v>358</v>
      </c>
    </row>
    <row r="1462" spans="3:18" x14ac:dyDescent="0.15">
      <c r="C1462" s="97" t="s">
        <v>1486</v>
      </c>
      <c r="D1462" s="1" t="s">
        <v>68</v>
      </c>
      <c r="E1462" s="80" t="s">
        <v>61</v>
      </c>
      <c r="F1462" s="39" t="s">
        <v>62</v>
      </c>
      <c r="J1462" s="80"/>
      <c r="K1462" s="39"/>
      <c r="N1462" s="100"/>
      <c r="O1462" s="39"/>
      <c r="Q1462" s="39"/>
      <c r="R1462" s="80"/>
    </row>
    <row r="1463" spans="3:18" x14ac:dyDescent="0.15">
      <c r="C1463" s="97" t="s">
        <v>1489</v>
      </c>
      <c r="D1463" s="1" t="s">
        <v>66</v>
      </c>
      <c r="E1463" s="80" t="s">
        <v>61</v>
      </c>
      <c r="F1463" s="39" t="s">
        <v>62</v>
      </c>
      <c r="J1463" s="80"/>
      <c r="K1463" s="39"/>
      <c r="N1463" s="100"/>
      <c r="O1463" s="39"/>
      <c r="Q1463" s="39"/>
      <c r="R1463" s="80"/>
    </row>
    <row r="1464" spans="3:18" x14ac:dyDescent="0.15">
      <c r="C1464" s="97" t="s">
        <v>1490</v>
      </c>
      <c r="D1464" s="1" t="s">
        <v>64</v>
      </c>
      <c r="E1464" s="80" t="s">
        <v>61</v>
      </c>
      <c r="F1464" s="39" t="s">
        <v>62</v>
      </c>
      <c r="J1464" s="80"/>
      <c r="K1464" s="39"/>
      <c r="N1464" s="100"/>
      <c r="O1464" s="39"/>
      <c r="Q1464" s="39"/>
      <c r="R1464" s="80"/>
    </row>
    <row r="1465" spans="3:18" x14ac:dyDescent="0.15">
      <c r="C1465" s="97" t="s">
        <v>1491</v>
      </c>
      <c r="D1465" s="1" t="s">
        <v>66</v>
      </c>
      <c r="E1465" s="80" t="s">
        <v>61</v>
      </c>
      <c r="F1465" s="39" t="s">
        <v>62</v>
      </c>
      <c r="J1465" s="80"/>
      <c r="K1465" s="39"/>
      <c r="N1465" s="100"/>
      <c r="O1465" s="39"/>
      <c r="Q1465" s="39"/>
      <c r="R1465" s="80"/>
    </row>
    <row r="1466" spans="3:18" x14ac:dyDescent="0.15">
      <c r="C1466" s="97" t="s">
        <v>1492</v>
      </c>
      <c r="D1466" s="1" t="s">
        <v>79</v>
      </c>
      <c r="E1466" s="80" t="s">
        <v>61</v>
      </c>
      <c r="F1466" s="39" t="s">
        <v>62</v>
      </c>
      <c r="J1466" s="80"/>
      <c r="K1466" s="39"/>
      <c r="N1466" s="100"/>
      <c r="O1466" s="39"/>
      <c r="Q1466" s="39"/>
      <c r="R1466" s="80"/>
    </row>
    <row r="1467" spans="3:18" x14ac:dyDescent="0.15">
      <c r="C1467" s="97" t="s">
        <v>1493</v>
      </c>
      <c r="D1467" s="1" t="s">
        <v>66</v>
      </c>
      <c r="E1467" s="80" t="s">
        <v>61</v>
      </c>
      <c r="F1467" s="39" t="s">
        <v>69</v>
      </c>
      <c r="G1467" s="98">
        <v>10.88</v>
      </c>
      <c r="H1467" s="98">
        <v>0.94</v>
      </c>
      <c r="I1467" s="98">
        <v>11.82</v>
      </c>
      <c r="J1467" s="99">
        <v>1107</v>
      </c>
      <c r="K1467" s="39" t="s">
        <v>69</v>
      </c>
      <c r="L1467" s="1">
        <v>17.25</v>
      </c>
      <c r="M1467" s="1">
        <v>29.07</v>
      </c>
      <c r="N1467" s="100">
        <v>578</v>
      </c>
      <c r="O1467" s="39" t="str">
        <f>+VLOOKUP(C1467,'[1]Notas 3º - TL'!$A$1:$B$678,2,"FALSO")</f>
        <v>SI</v>
      </c>
      <c r="Q1467" s="39"/>
      <c r="R1467" s="80"/>
    </row>
    <row r="1468" spans="3:18" x14ac:dyDescent="0.15">
      <c r="C1468" s="97" t="s">
        <v>1494</v>
      </c>
      <c r="D1468" s="1" t="s">
        <v>68</v>
      </c>
      <c r="E1468" s="80" t="s">
        <v>61</v>
      </c>
      <c r="F1468" s="39" t="s">
        <v>62</v>
      </c>
      <c r="J1468" s="80"/>
      <c r="K1468" s="39"/>
      <c r="N1468" s="100"/>
      <c r="O1468" s="39"/>
      <c r="Q1468" s="39"/>
      <c r="R1468" s="80"/>
    </row>
    <row r="1469" spans="3:18" x14ac:dyDescent="0.15">
      <c r="C1469" s="97" t="s">
        <v>1495</v>
      </c>
      <c r="D1469" s="1" t="s">
        <v>68</v>
      </c>
      <c r="E1469" s="80" t="s">
        <v>61</v>
      </c>
      <c r="F1469" s="39" t="s">
        <v>62</v>
      </c>
      <c r="J1469" s="80"/>
      <c r="K1469" s="39"/>
      <c r="N1469" s="100"/>
      <c r="O1469" s="39"/>
      <c r="Q1469" s="39"/>
      <c r="R1469" s="80"/>
    </row>
    <row r="1470" spans="3:18" x14ac:dyDescent="0.15">
      <c r="C1470" s="97" t="s">
        <v>1496</v>
      </c>
      <c r="D1470" s="1" t="s">
        <v>68</v>
      </c>
      <c r="E1470" s="80" t="s">
        <v>61</v>
      </c>
      <c r="F1470" s="39" t="s">
        <v>62</v>
      </c>
      <c r="J1470" s="80"/>
      <c r="K1470" s="39"/>
      <c r="N1470" s="100"/>
      <c r="O1470" s="39"/>
      <c r="Q1470" s="39"/>
      <c r="R1470" s="80"/>
    </row>
    <row r="1471" spans="3:18" x14ac:dyDescent="0.15">
      <c r="C1471" s="97" t="s">
        <v>1497</v>
      </c>
      <c r="D1471" s="1" t="s">
        <v>68</v>
      </c>
      <c r="E1471" s="80" t="s">
        <v>61</v>
      </c>
      <c r="F1471" s="39" t="s">
        <v>62</v>
      </c>
      <c r="J1471" s="80"/>
      <c r="K1471" s="39"/>
      <c r="N1471" s="100"/>
      <c r="O1471" s="39"/>
      <c r="Q1471" s="39"/>
      <c r="R1471" s="80"/>
    </row>
    <row r="1472" spans="3:18" x14ac:dyDescent="0.15">
      <c r="C1472" s="97" t="s">
        <v>1498</v>
      </c>
      <c r="D1472" s="1" t="s">
        <v>60</v>
      </c>
      <c r="E1472" s="80" t="s">
        <v>61</v>
      </c>
      <c r="F1472" s="39" t="s">
        <v>62</v>
      </c>
      <c r="J1472" s="80"/>
      <c r="K1472" s="39"/>
      <c r="N1472" s="100"/>
      <c r="O1472" s="39"/>
      <c r="Q1472" s="39"/>
      <c r="R1472" s="80"/>
    </row>
    <row r="1473" spans="3:18" x14ac:dyDescent="0.15">
      <c r="C1473" s="97" t="s">
        <v>1499</v>
      </c>
      <c r="D1473" s="1" t="s">
        <v>66</v>
      </c>
      <c r="E1473" s="80" t="s">
        <v>61</v>
      </c>
      <c r="F1473" s="39" t="s">
        <v>69</v>
      </c>
      <c r="G1473" s="1">
        <v>11.41</v>
      </c>
      <c r="H1473" s="1">
        <v>0.63</v>
      </c>
      <c r="I1473" s="1">
        <v>12.040000000000001</v>
      </c>
      <c r="J1473" s="80">
        <v>1050</v>
      </c>
      <c r="K1473" s="39" t="s">
        <v>62</v>
      </c>
      <c r="N1473" s="100"/>
      <c r="O1473" s="39"/>
      <c r="Q1473" s="39"/>
      <c r="R1473" s="80"/>
    </row>
    <row r="1474" spans="3:18" x14ac:dyDescent="0.15">
      <c r="C1474" s="97" t="s">
        <v>1500</v>
      </c>
      <c r="D1474" s="1" t="s">
        <v>68</v>
      </c>
      <c r="E1474" s="80" t="s">
        <v>61</v>
      </c>
      <c r="F1474" s="39" t="s">
        <v>62</v>
      </c>
      <c r="J1474" s="80"/>
      <c r="K1474" s="39"/>
      <c r="N1474" s="100"/>
      <c r="O1474" s="39"/>
      <c r="Q1474" s="39"/>
      <c r="R1474" s="80"/>
    </row>
    <row r="1475" spans="3:18" x14ac:dyDescent="0.15">
      <c r="C1475" s="97" t="s">
        <v>1501</v>
      </c>
      <c r="D1475" s="1" t="s">
        <v>68</v>
      </c>
      <c r="E1475" s="80" t="s">
        <v>61</v>
      </c>
      <c r="F1475" s="39" t="s">
        <v>62</v>
      </c>
      <c r="J1475" s="80"/>
      <c r="K1475" s="39"/>
      <c r="N1475" s="100"/>
      <c r="O1475" s="39"/>
      <c r="Q1475" s="39"/>
      <c r="R1475" s="80"/>
    </row>
    <row r="1476" spans="3:18" x14ac:dyDescent="0.15">
      <c r="C1476" s="97" t="s">
        <v>1502</v>
      </c>
      <c r="D1476" s="1" t="s">
        <v>64</v>
      </c>
      <c r="E1476" s="80" t="s">
        <v>61</v>
      </c>
      <c r="F1476" s="39" t="s">
        <v>62</v>
      </c>
      <c r="J1476" s="80"/>
      <c r="K1476" s="39"/>
      <c r="N1476" s="100"/>
      <c r="O1476" s="39"/>
      <c r="Q1476" s="39"/>
      <c r="R1476" s="80"/>
    </row>
    <row r="1477" spans="3:18" x14ac:dyDescent="0.15">
      <c r="C1477" s="97" t="s">
        <v>1700</v>
      </c>
      <c r="D1477" s="1" t="s">
        <v>79</v>
      </c>
      <c r="E1477" s="80" t="s">
        <v>61</v>
      </c>
      <c r="F1477" s="39" t="s">
        <v>69</v>
      </c>
      <c r="G1477" s="98">
        <v>12</v>
      </c>
      <c r="H1477" s="98">
        <v>1.1000000000000001</v>
      </c>
      <c r="I1477" s="98">
        <v>13.1</v>
      </c>
      <c r="J1477" s="99">
        <v>697</v>
      </c>
      <c r="K1477" s="39" t="s">
        <v>69</v>
      </c>
      <c r="L1477" s="1">
        <v>16.87</v>
      </c>
      <c r="M1477" s="1">
        <v>29.97</v>
      </c>
      <c r="N1477" s="100">
        <v>449</v>
      </c>
      <c r="O1477" s="39" t="s">
        <v>69</v>
      </c>
      <c r="P1477" s="1">
        <v>20.98</v>
      </c>
      <c r="Q1477" s="39">
        <f>+P1477+M1477</f>
        <v>50.95</v>
      </c>
      <c r="R1477" s="99">
        <v>359</v>
      </c>
    </row>
    <row r="1478" spans="3:18" x14ac:dyDescent="0.15">
      <c r="C1478" s="97" t="s">
        <v>1504</v>
      </c>
      <c r="D1478" s="1" t="s">
        <v>66</v>
      </c>
      <c r="E1478" s="80" t="s">
        <v>61</v>
      </c>
      <c r="F1478" s="39" t="s">
        <v>62</v>
      </c>
      <c r="J1478" s="80"/>
      <c r="K1478" s="39"/>
      <c r="N1478" s="100"/>
      <c r="O1478" s="39"/>
      <c r="Q1478" s="39"/>
      <c r="R1478" s="80"/>
    </row>
    <row r="1479" spans="3:18" x14ac:dyDescent="0.15">
      <c r="C1479" s="97" t="s">
        <v>1505</v>
      </c>
      <c r="D1479" s="1" t="s">
        <v>60</v>
      </c>
      <c r="E1479" s="80" t="s">
        <v>61</v>
      </c>
      <c r="F1479" s="39" t="s">
        <v>62</v>
      </c>
      <c r="J1479" s="80"/>
      <c r="K1479" s="39"/>
      <c r="N1479" s="100"/>
      <c r="O1479" s="39"/>
      <c r="Q1479" s="39"/>
      <c r="R1479" s="80"/>
    </row>
    <row r="1480" spans="3:18" x14ac:dyDescent="0.15">
      <c r="C1480" s="97" t="s">
        <v>1506</v>
      </c>
      <c r="D1480" s="1" t="s">
        <v>68</v>
      </c>
      <c r="E1480" s="80" t="s">
        <v>61</v>
      </c>
      <c r="F1480" s="39" t="s">
        <v>62</v>
      </c>
      <c r="J1480" s="80"/>
      <c r="K1480" s="39"/>
      <c r="N1480" s="100"/>
      <c r="O1480" s="39"/>
      <c r="Q1480" s="39"/>
      <c r="R1480" s="80"/>
    </row>
    <row r="1481" spans="3:18" x14ac:dyDescent="0.15">
      <c r="C1481" s="97" t="s">
        <v>1507</v>
      </c>
      <c r="D1481" s="1" t="s">
        <v>64</v>
      </c>
      <c r="E1481" s="80" t="s">
        <v>61</v>
      </c>
      <c r="F1481" s="39" t="s">
        <v>62</v>
      </c>
      <c r="J1481" s="80"/>
      <c r="K1481" s="39"/>
      <c r="N1481" s="100"/>
      <c r="O1481" s="39"/>
      <c r="Q1481" s="39"/>
      <c r="R1481" s="80"/>
    </row>
    <row r="1482" spans="3:18" x14ac:dyDescent="0.15">
      <c r="C1482" s="97" t="s">
        <v>1508</v>
      </c>
      <c r="D1482" s="1" t="s">
        <v>66</v>
      </c>
      <c r="E1482" s="80" t="s">
        <v>88</v>
      </c>
      <c r="F1482" s="39" t="s">
        <v>62</v>
      </c>
      <c r="J1482" s="80"/>
      <c r="K1482" s="39"/>
      <c r="N1482" s="100"/>
      <c r="O1482" s="39"/>
      <c r="Q1482" s="39"/>
      <c r="R1482" s="80"/>
    </row>
    <row r="1483" spans="3:18" x14ac:dyDescent="0.15">
      <c r="C1483" s="97" t="s">
        <v>1509</v>
      </c>
      <c r="D1483" s="1" t="s">
        <v>66</v>
      </c>
      <c r="E1483" s="80" t="s">
        <v>61</v>
      </c>
      <c r="F1483" s="39" t="s">
        <v>62</v>
      </c>
      <c r="J1483" s="80"/>
      <c r="K1483" s="39"/>
      <c r="N1483" s="100"/>
      <c r="O1483" s="39"/>
      <c r="Q1483" s="39"/>
      <c r="R1483" s="80"/>
    </row>
    <row r="1484" spans="3:18" x14ac:dyDescent="0.15">
      <c r="C1484" s="97" t="s">
        <v>1510</v>
      </c>
      <c r="D1484" s="1" t="s">
        <v>72</v>
      </c>
      <c r="E1484" s="80" t="s">
        <v>61</v>
      </c>
      <c r="F1484" s="39" t="s">
        <v>62</v>
      </c>
      <c r="J1484" s="80"/>
      <c r="K1484" s="39"/>
      <c r="N1484" s="100"/>
      <c r="O1484" s="39"/>
      <c r="Q1484" s="39"/>
      <c r="R1484" s="80"/>
    </row>
    <row r="1485" spans="3:18" x14ac:dyDescent="0.15">
      <c r="C1485" s="97" t="s">
        <v>1511</v>
      </c>
      <c r="D1485" s="1" t="s">
        <v>66</v>
      </c>
      <c r="E1485" s="80" t="s">
        <v>61</v>
      </c>
      <c r="F1485" s="39" t="s">
        <v>62</v>
      </c>
      <c r="J1485" s="80"/>
      <c r="K1485" s="39"/>
      <c r="N1485" s="100"/>
      <c r="O1485" s="39"/>
      <c r="Q1485" s="39"/>
      <c r="R1485" s="80"/>
    </row>
    <row r="1486" spans="3:18" x14ac:dyDescent="0.15">
      <c r="C1486" s="97" t="s">
        <v>1513</v>
      </c>
      <c r="D1486" s="1" t="s">
        <v>79</v>
      </c>
      <c r="E1486" s="80" t="s">
        <v>61</v>
      </c>
      <c r="F1486" s="39" t="s">
        <v>69</v>
      </c>
      <c r="G1486" s="1">
        <v>11.32</v>
      </c>
      <c r="H1486" s="1">
        <v>1.26</v>
      </c>
      <c r="I1486" s="1">
        <v>12.58</v>
      </c>
      <c r="J1486" s="80">
        <v>890</v>
      </c>
      <c r="K1486" s="39" t="s">
        <v>62</v>
      </c>
      <c r="N1486" s="100"/>
      <c r="O1486" s="39"/>
      <c r="Q1486" s="39"/>
      <c r="R1486" s="80"/>
    </row>
    <row r="1487" spans="3:18" x14ac:dyDescent="0.15">
      <c r="C1487" s="97" t="s">
        <v>1512</v>
      </c>
      <c r="D1487" s="1" t="s">
        <v>66</v>
      </c>
      <c r="E1487" s="80" t="s">
        <v>61</v>
      </c>
      <c r="F1487" s="39" t="s">
        <v>62</v>
      </c>
      <c r="J1487" s="80"/>
      <c r="K1487" s="39"/>
      <c r="N1487" s="100"/>
      <c r="O1487" s="39"/>
      <c r="Q1487" s="39"/>
      <c r="R1487" s="80"/>
    </row>
    <row r="1488" spans="3:18" x14ac:dyDescent="0.15">
      <c r="C1488" s="97" t="s">
        <v>1514</v>
      </c>
      <c r="D1488" s="1" t="s">
        <v>66</v>
      </c>
      <c r="E1488" s="80" t="s">
        <v>61</v>
      </c>
      <c r="F1488" s="39" t="s">
        <v>62</v>
      </c>
      <c r="J1488" s="80"/>
      <c r="K1488" s="39"/>
      <c r="N1488" s="100"/>
      <c r="O1488" s="39"/>
      <c r="Q1488" s="39"/>
      <c r="R1488" s="80"/>
    </row>
    <row r="1489" spans="3:18" x14ac:dyDescent="0.15">
      <c r="C1489" s="97" t="s">
        <v>1515</v>
      </c>
      <c r="D1489" s="1" t="s">
        <v>66</v>
      </c>
      <c r="E1489" s="80" t="s">
        <v>61</v>
      </c>
      <c r="F1489" s="39" t="s">
        <v>69</v>
      </c>
      <c r="G1489" s="1">
        <v>13.55</v>
      </c>
      <c r="H1489" s="1">
        <v>3</v>
      </c>
      <c r="I1489" s="1">
        <v>16.55</v>
      </c>
      <c r="J1489" s="80">
        <v>52</v>
      </c>
      <c r="K1489" s="39" t="s">
        <v>62</v>
      </c>
      <c r="N1489" s="100"/>
      <c r="O1489" s="39"/>
      <c r="Q1489" s="39"/>
      <c r="R1489" s="80"/>
    </row>
    <row r="1490" spans="3:18" x14ac:dyDescent="0.15">
      <c r="C1490" s="97" t="s">
        <v>1516</v>
      </c>
      <c r="D1490" s="1" t="s">
        <v>68</v>
      </c>
      <c r="E1490" s="80" t="s">
        <v>61</v>
      </c>
      <c r="F1490" s="39" t="s">
        <v>69</v>
      </c>
      <c r="G1490" s="1">
        <v>11.6</v>
      </c>
      <c r="H1490" s="1">
        <v>1.26</v>
      </c>
      <c r="I1490" s="1">
        <v>12.86</v>
      </c>
      <c r="J1490" s="80">
        <v>792</v>
      </c>
      <c r="K1490" s="39" t="s">
        <v>62</v>
      </c>
      <c r="N1490" s="100"/>
      <c r="O1490" s="39"/>
      <c r="Q1490" s="39"/>
      <c r="R1490" s="80"/>
    </row>
    <row r="1491" spans="3:18" x14ac:dyDescent="0.15">
      <c r="C1491" s="97" t="s">
        <v>1517</v>
      </c>
      <c r="D1491" s="1" t="s">
        <v>66</v>
      </c>
      <c r="E1491" s="80" t="s">
        <v>61</v>
      </c>
      <c r="F1491" s="39" t="s">
        <v>62</v>
      </c>
      <c r="J1491" s="80"/>
      <c r="K1491" s="39"/>
      <c r="N1491" s="100"/>
      <c r="O1491" s="39"/>
      <c r="Q1491" s="39"/>
      <c r="R1491" s="80"/>
    </row>
    <row r="1492" spans="3:18" x14ac:dyDescent="0.15">
      <c r="C1492" s="97" t="s">
        <v>1518</v>
      </c>
      <c r="D1492" s="1" t="s">
        <v>68</v>
      </c>
      <c r="E1492" s="80" t="s">
        <v>61</v>
      </c>
      <c r="F1492" s="39" t="s">
        <v>62</v>
      </c>
      <c r="J1492" s="80"/>
      <c r="K1492" s="39"/>
      <c r="N1492" s="100"/>
      <c r="O1492" s="39"/>
      <c r="Q1492" s="39"/>
      <c r="R1492" s="80"/>
    </row>
    <row r="1493" spans="3:18" x14ac:dyDescent="0.15">
      <c r="C1493" s="97" t="s">
        <v>1519</v>
      </c>
      <c r="D1493" s="1" t="s">
        <v>66</v>
      </c>
      <c r="E1493" s="80" t="s">
        <v>61</v>
      </c>
      <c r="F1493" s="39" t="s">
        <v>62</v>
      </c>
      <c r="J1493" s="80"/>
      <c r="K1493" s="39"/>
      <c r="N1493" s="100"/>
      <c r="O1493" s="39"/>
      <c r="Q1493" s="39"/>
      <c r="R1493" s="80"/>
    </row>
    <row r="1494" spans="3:18" x14ac:dyDescent="0.15">
      <c r="C1494" s="97" t="s">
        <v>1520</v>
      </c>
      <c r="D1494" s="1" t="s">
        <v>66</v>
      </c>
      <c r="E1494" s="80" t="s">
        <v>61</v>
      </c>
      <c r="F1494" s="39" t="s">
        <v>62</v>
      </c>
      <c r="J1494" s="80"/>
      <c r="K1494" s="39"/>
      <c r="N1494" s="100"/>
      <c r="O1494" s="39"/>
      <c r="Q1494" s="39"/>
      <c r="R1494" s="80"/>
    </row>
    <row r="1495" spans="3:18" x14ac:dyDescent="0.15">
      <c r="C1495" s="97" t="s">
        <v>1521</v>
      </c>
      <c r="D1495" s="1" t="s">
        <v>72</v>
      </c>
      <c r="E1495" s="80" t="s">
        <v>61</v>
      </c>
      <c r="F1495" s="39" t="s">
        <v>69</v>
      </c>
      <c r="G1495" s="1">
        <v>11.51</v>
      </c>
      <c r="H1495" s="1">
        <v>1.89</v>
      </c>
      <c r="I1495" s="1">
        <v>13.4</v>
      </c>
      <c r="J1495" s="80">
        <v>608</v>
      </c>
      <c r="K1495" s="39" t="s">
        <v>62</v>
      </c>
      <c r="N1495" s="100"/>
      <c r="O1495" s="39"/>
      <c r="Q1495" s="39"/>
      <c r="R1495" s="80"/>
    </row>
    <row r="1496" spans="3:18" x14ac:dyDescent="0.15">
      <c r="C1496" s="97" t="s">
        <v>1522</v>
      </c>
      <c r="D1496" s="1" t="s">
        <v>79</v>
      </c>
      <c r="E1496" s="80" t="s">
        <v>61</v>
      </c>
      <c r="F1496" s="39" t="s">
        <v>62</v>
      </c>
      <c r="J1496" s="80"/>
      <c r="K1496" s="39"/>
      <c r="N1496" s="100"/>
      <c r="O1496" s="39"/>
      <c r="Q1496" s="39"/>
      <c r="R1496" s="80"/>
    </row>
    <row r="1497" spans="3:18" x14ac:dyDescent="0.15">
      <c r="C1497" s="97" t="s">
        <v>1523</v>
      </c>
      <c r="D1497" s="1" t="s">
        <v>79</v>
      </c>
      <c r="E1497" s="80" t="s">
        <v>61</v>
      </c>
      <c r="F1497" s="39" t="s">
        <v>69</v>
      </c>
      <c r="G1497" s="1">
        <v>11.4</v>
      </c>
      <c r="H1497" s="1">
        <v>0.94</v>
      </c>
      <c r="I1497" s="1">
        <v>12.34</v>
      </c>
      <c r="J1497" s="80">
        <v>965</v>
      </c>
      <c r="K1497" s="39" t="s">
        <v>62</v>
      </c>
      <c r="N1497" s="100"/>
      <c r="O1497" s="39"/>
      <c r="Q1497" s="39"/>
      <c r="R1497" s="80"/>
    </row>
    <row r="1498" spans="3:18" x14ac:dyDescent="0.15">
      <c r="C1498" s="97" t="s">
        <v>1524</v>
      </c>
      <c r="D1498" s="1" t="s">
        <v>66</v>
      </c>
      <c r="E1498" s="80" t="s">
        <v>61</v>
      </c>
      <c r="F1498" s="39" t="s">
        <v>62</v>
      </c>
      <c r="J1498" s="80"/>
      <c r="K1498" s="39"/>
      <c r="N1498" s="100"/>
      <c r="O1498" s="39"/>
      <c r="Q1498" s="39"/>
      <c r="R1498" s="80"/>
    </row>
    <row r="1499" spans="3:18" x14ac:dyDescent="0.15">
      <c r="C1499" s="97" t="s">
        <v>1525</v>
      </c>
      <c r="D1499" s="1" t="s">
        <v>326</v>
      </c>
      <c r="E1499" s="80" t="s">
        <v>61</v>
      </c>
      <c r="F1499" s="39" t="s">
        <v>62</v>
      </c>
      <c r="J1499" s="80"/>
      <c r="K1499" s="39"/>
      <c r="N1499" s="100"/>
      <c r="O1499" s="39"/>
      <c r="Q1499" s="39"/>
      <c r="R1499" s="80"/>
    </row>
    <row r="1500" spans="3:18" x14ac:dyDescent="0.15">
      <c r="C1500" s="97" t="s">
        <v>1526</v>
      </c>
      <c r="D1500" s="1" t="s">
        <v>79</v>
      </c>
      <c r="E1500" s="80" t="s">
        <v>61</v>
      </c>
      <c r="F1500" s="39" t="s">
        <v>62</v>
      </c>
      <c r="J1500" s="80"/>
      <c r="K1500" s="39"/>
      <c r="N1500" s="100"/>
      <c r="O1500" s="39"/>
      <c r="Q1500" s="39"/>
      <c r="R1500" s="80"/>
    </row>
    <row r="1501" spans="3:18" x14ac:dyDescent="0.15">
      <c r="C1501" s="97" t="s">
        <v>1527</v>
      </c>
      <c r="D1501" s="1" t="s">
        <v>68</v>
      </c>
      <c r="E1501" s="80" t="s">
        <v>61</v>
      </c>
      <c r="F1501" s="39" t="s">
        <v>62</v>
      </c>
      <c r="J1501" s="80"/>
      <c r="K1501" s="39"/>
      <c r="N1501" s="100"/>
      <c r="O1501" s="39"/>
      <c r="Q1501" s="39"/>
      <c r="R1501" s="80"/>
    </row>
    <row r="1502" spans="3:18" x14ac:dyDescent="0.15">
      <c r="C1502" s="97" t="s">
        <v>1528</v>
      </c>
      <c r="D1502" s="1" t="s">
        <v>68</v>
      </c>
      <c r="E1502" s="80" t="s">
        <v>61</v>
      </c>
      <c r="F1502" s="39" t="s">
        <v>62</v>
      </c>
      <c r="J1502" s="80"/>
      <c r="K1502" s="39"/>
      <c r="N1502" s="100"/>
      <c r="O1502" s="39"/>
      <c r="Q1502" s="39"/>
      <c r="R1502" s="80"/>
    </row>
    <row r="1503" spans="3:18" x14ac:dyDescent="0.15">
      <c r="C1503" s="97" t="s">
        <v>1529</v>
      </c>
      <c r="D1503" s="1" t="s">
        <v>72</v>
      </c>
      <c r="E1503" s="80" t="s">
        <v>61</v>
      </c>
      <c r="F1503" s="39" t="s">
        <v>69</v>
      </c>
      <c r="G1503" s="98">
        <v>11.5</v>
      </c>
      <c r="H1503" s="98">
        <v>1.42</v>
      </c>
      <c r="I1503" s="98">
        <v>12.92</v>
      </c>
      <c r="J1503" s="99">
        <v>769</v>
      </c>
      <c r="K1503" s="39" t="s">
        <v>69</v>
      </c>
      <c r="L1503" s="1">
        <v>16.52</v>
      </c>
      <c r="M1503" s="1">
        <v>29.439999999999998</v>
      </c>
      <c r="N1503" s="100">
        <v>532</v>
      </c>
      <c r="O1503" s="39" t="s">
        <v>62</v>
      </c>
      <c r="Q1503" s="39"/>
      <c r="R1503" s="80"/>
    </row>
    <row r="1504" spans="3:18" x14ac:dyDescent="0.15">
      <c r="C1504" s="97" t="s">
        <v>1555</v>
      </c>
      <c r="D1504" s="1" t="s">
        <v>64</v>
      </c>
      <c r="E1504" s="80" t="s">
        <v>61</v>
      </c>
      <c r="F1504" s="39" t="s">
        <v>62</v>
      </c>
      <c r="J1504" s="80"/>
      <c r="K1504" s="39"/>
      <c r="N1504" s="100"/>
      <c r="O1504" s="39"/>
      <c r="Q1504" s="39"/>
      <c r="R1504" s="80"/>
    </row>
    <row r="1505" spans="3:18" x14ac:dyDescent="0.15">
      <c r="C1505" s="97" t="s">
        <v>1530</v>
      </c>
      <c r="D1505" s="1" t="s">
        <v>79</v>
      </c>
      <c r="E1505" s="80" t="s">
        <v>61</v>
      </c>
      <c r="F1505" s="39" t="s">
        <v>62</v>
      </c>
      <c r="J1505" s="80"/>
      <c r="K1505" s="39"/>
      <c r="N1505" s="100"/>
      <c r="O1505" s="39"/>
      <c r="Q1505" s="39"/>
      <c r="R1505" s="80"/>
    </row>
    <row r="1506" spans="3:18" x14ac:dyDescent="0.15">
      <c r="C1506" s="97" t="s">
        <v>1531</v>
      </c>
      <c r="D1506" s="1" t="s">
        <v>72</v>
      </c>
      <c r="E1506" s="80" t="s">
        <v>61</v>
      </c>
      <c r="F1506" s="39" t="s">
        <v>69</v>
      </c>
      <c r="G1506" s="98">
        <v>10.35</v>
      </c>
      <c r="H1506" s="98">
        <v>0.94</v>
      </c>
      <c r="I1506" s="98">
        <v>11.29</v>
      </c>
      <c r="J1506" s="99">
        <v>1247</v>
      </c>
      <c r="K1506" s="39" t="s">
        <v>69</v>
      </c>
      <c r="L1506" s="1">
        <v>17.05</v>
      </c>
      <c r="M1506" s="1">
        <v>28.34</v>
      </c>
      <c r="N1506" s="100">
        <v>664</v>
      </c>
      <c r="O1506" s="39" t="s">
        <v>62</v>
      </c>
      <c r="Q1506" s="39"/>
      <c r="R1506" s="80"/>
    </row>
    <row r="1507" spans="3:18" x14ac:dyDescent="0.15">
      <c r="C1507" s="97" t="s">
        <v>1532</v>
      </c>
      <c r="D1507" s="1" t="s">
        <v>60</v>
      </c>
      <c r="E1507" s="80" t="s">
        <v>61</v>
      </c>
      <c r="F1507" s="39" t="s">
        <v>69</v>
      </c>
      <c r="G1507" s="98">
        <v>12.67</v>
      </c>
      <c r="H1507" s="98">
        <v>0.94</v>
      </c>
      <c r="I1507" s="98">
        <v>13.61</v>
      </c>
      <c r="J1507" s="99">
        <v>541</v>
      </c>
      <c r="K1507" s="39" t="s">
        <v>69</v>
      </c>
      <c r="L1507" s="1">
        <v>15.58</v>
      </c>
      <c r="M1507" s="1">
        <v>29.189999999999998</v>
      </c>
      <c r="N1507" s="100">
        <v>565</v>
      </c>
      <c r="O1507" s="39" t="s">
        <v>62</v>
      </c>
      <c r="Q1507" s="39"/>
      <c r="R1507" s="80"/>
    </row>
    <row r="1508" spans="3:18" x14ac:dyDescent="0.15">
      <c r="C1508" s="97" t="s">
        <v>1533</v>
      </c>
      <c r="D1508" s="1" t="s">
        <v>68</v>
      </c>
      <c r="E1508" s="80" t="s">
        <v>61</v>
      </c>
      <c r="F1508" s="39" t="s">
        <v>62</v>
      </c>
      <c r="J1508" s="80"/>
      <c r="K1508" s="39"/>
      <c r="N1508" s="100"/>
      <c r="O1508" s="39"/>
      <c r="Q1508" s="39"/>
      <c r="R1508" s="80"/>
    </row>
    <row r="1509" spans="3:18" x14ac:dyDescent="0.15">
      <c r="C1509" s="97" t="s">
        <v>1534</v>
      </c>
      <c r="D1509" s="1" t="s">
        <v>82</v>
      </c>
      <c r="E1509" s="80" t="s">
        <v>61</v>
      </c>
      <c r="F1509" s="39" t="s">
        <v>62</v>
      </c>
      <c r="J1509" s="80"/>
      <c r="K1509" s="39"/>
      <c r="N1509" s="100"/>
      <c r="O1509" s="39"/>
      <c r="Q1509" s="39"/>
      <c r="R1509" s="80"/>
    </row>
    <row r="1510" spans="3:18" x14ac:dyDescent="0.15">
      <c r="C1510" s="97" t="s">
        <v>1535</v>
      </c>
      <c r="D1510" s="1" t="s">
        <v>68</v>
      </c>
      <c r="E1510" s="80" t="s">
        <v>61</v>
      </c>
      <c r="F1510" s="39" t="s">
        <v>62</v>
      </c>
      <c r="J1510" s="80"/>
      <c r="K1510" s="39"/>
      <c r="N1510" s="100"/>
      <c r="O1510" s="39"/>
      <c r="Q1510" s="39"/>
      <c r="R1510" s="80"/>
    </row>
    <row r="1511" spans="3:18" x14ac:dyDescent="0.15">
      <c r="C1511" s="97" t="s">
        <v>1536</v>
      </c>
      <c r="D1511" s="1" t="s">
        <v>68</v>
      </c>
      <c r="E1511" s="80" t="s">
        <v>61</v>
      </c>
      <c r="F1511" s="39" t="s">
        <v>62</v>
      </c>
      <c r="J1511" s="80"/>
      <c r="K1511" s="39"/>
      <c r="N1511" s="100"/>
      <c r="O1511" s="39"/>
      <c r="Q1511" s="39"/>
      <c r="R1511" s="80"/>
    </row>
    <row r="1512" spans="3:18" x14ac:dyDescent="0.15">
      <c r="C1512" s="97" t="s">
        <v>1537</v>
      </c>
      <c r="D1512" s="1" t="s">
        <v>66</v>
      </c>
      <c r="E1512" s="80" t="s">
        <v>61</v>
      </c>
      <c r="F1512" s="39" t="s">
        <v>62</v>
      </c>
      <c r="J1512" s="80"/>
      <c r="K1512" s="39"/>
      <c r="N1512" s="100"/>
      <c r="O1512" s="39"/>
      <c r="Q1512" s="39"/>
      <c r="R1512" s="80"/>
    </row>
    <row r="1513" spans="3:18" x14ac:dyDescent="0.15">
      <c r="C1513" s="97" t="s">
        <v>1706</v>
      </c>
      <c r="D1513" s="1" t="s">
        <v>64</v>
      </c>
      <c r="E1513" s="80" t="s">
        <v>61</v>
      </c>
      <c r="F1513" s="39" t="s">
        <v>69</v>
      </c>
      <c r="G1513" s="98">
        <v>15.15</v>
      </c>
      <c r="H1513" s="98">
        <v>1.89</v>
      </c>
      <c r="I1513" s="98">
        <v>17.04</v>
      </c>
      <c r="J1513" s="99">
        <v>27</v>
      </c>
      <c r="K1513" s="39" t="s">
        <v>69</v>
      </c>
      <c r="L1513" s="1">
        <v>19.22</v>
      </c>
      <c r="M1513" s="1">
        <v>36.26</v>
      </c>
      <c r="N1513" s="100">
        <v>13</v>
      </c>
      <c r="O1513" s="39" t="s">
        <v>69</v>
      </c>
      <c r="P1513" s="1">
        <v>23.5</v>
      </c>
      <c r="Q1513" s="39">
        <f>+P1513+M1513</f>
        <v>59.76</v>
      </c>
      <c r="R1513" s="99">
        <v>47</v>
      </c>
    </row>
    <row r="1514" spans="3:18" x14ac:dyDescent="0.15">
      <c r="C1514" s="97" t="s">
        <v>1539</v>
      </c>
      <c r="D1514" s="1" t="s">
        <v>64</v>
      </c>
      <c r="E1514" s="80" t="s">
        <v>61</v>
      </c>
      <c r="F1514" s="39" t="s">
        <v>69</v>
      </c>
      <c r="G1514" s="1">
        <v>11.01</v>
      </c>
      <c r="H1514" s="1">
        <v>0.15</v>
      </c>
      <c r="I1514" s="1">
        <v>11.16</v>
      </c>
      <c r="J1514" s="80">
        <v>1271</v>
      </c>
      <c r="K1514" s="39" t="s">
        <v>62</v>
      </c>
      <c r="N1514" s="100"/>
      <c r="O1514" s="39"/>
      <c r="Q1514" s="39"/>
      <c r="R1514" s="80"/>
    </row>
    <row r="1515" spans="3:18" x14ac:dyDescent="0.15">
      <c r="C1515" s="97" t="s">
        <v>1540</v>
      </c>
      <c r="D1515" s="1" t="s">
        <v>72</v>
      </c>
      <c r="E1515" s="80" t="s">
        <v>61</v>
      </c>
      <c r="F1515" s="39" t="s">
        <v>69</v>
      </c>
      <c r="G1515" s="98">
        <v>12.67</v>
      </c>
      <c r="H1515" s="98">
        <v>0.47</v>
      </c>
      <c r="I1515" s="98">
        <v>13.14</v>
      </c>
      <c r="J1515" s="99">
        <v>688</v>
      </c>
      <c r="K1515" s="39" t="s">
        <v>69</v>
      </c>
      <c r="L1515" s="1">
        <v>16.93</v>
      </c>
      <c r="M1515" s="1">
        <v>30.07</v>
      </c>
      <c r="N1515" s="100">
        <v>426</v>
      </c>
      <c r="O1515" s="39" t="str">
        <f>+VLOOKUP(C1515,'[1]Notas 3º - TL'!$A$1:$B$678,2,"FALSO")</f>
        <v>SI</v>
      </c>
      <c r="Q1515" s="39"/>
      <c r="R1515" s="80"/>
    </row>
    <row r="1516" spans="3:18" x14ac:dyDescent="0.15">
      <c r="C1516" s="97" t="s">
        <v>1541</v>
      </c>
      <c r="D1516" s="1" t="s">
        <v>72</v>
      </c>
      <c r="E1516" s="80" t="s">
        <v>88</v>
      </c>
      <c r="F1516" s="39" t="s">
        <v>62</v>
      </c>
      <c r="J1516" s="80"/>
      <c r="K1516" s="39"/>
      <c r="N1516" s="100"/>
      <c r="O1516" s="39"/>
      <c r="Q1516" s="39"/>
      <c r="R1516" s="80"/>
    </row>
    <row r="1517" spans="3:18" x14ac:dyDescent="0.15">
      <c r="C1517" s="97" t="s">
        <v>1726</v>
      </c>
      <c r="D1517" s="1" t="s">
        <v>66</v>
      </c>
      <c r="E1517" s="80" t="s">
        <v>61</v>
      </c>
      <c r="F1517" s="39" t="s">
        <v>69</v>
      </c>
      <c r="G1517" s="98">
        <v>13.08</v>
      </c>
      <c r="H1517" s="98">
        <v>0.15</v>
      </c>
      <c r="I1517" s="98">
        <v>13.23</v>
      </c>
      <c r="J1517" s="99">
        <v>660</v>
      </c>
      <c r="K1517" s="39" t="s">
        <v>69</v>
      </c>
      <c r="L1517" s="1">
        <v>17.02</v>
      </c>
      <c r="M1517" s="1">
        <v>30.25</v>
      </c>
      <c r="N1517" s="100">
        <v>394</v>
      </c>
      <c r="O1517" s="39" t="s">
        <v>69</v>
      </c>
      <c r="P1517" s="1">
        <v>24.58</v>
      </c>
      <c r="Q1517" s="39">
        <f>+P1517+M1517</f>
        <v>54.83</v>
      </c>
      <c r="R1517" s="99">
        <v>199</v>
      </c>
    </row>
    <row r="1518" spans="3:18" x14ac:dyDescent="0.15">
      <c r="C1518" s="97" t="s">
        <v>1543</v>
      </c>
      <c r="D1518" s="1" t="s">
        <v>68</v>
      </c>
      <c r="E1518" s="80" t="s">
        <v>61</v>
      </c>
      <c r="F1518" s="39" t="s">
        <v>62</v>
      </c>
      <c r="J1518" s="80"/>
      <c r="K1518" s="39"/>
      <c r="N1518" s="100"/>
      <c r="O1518" s="39"/>
      <c r="Q1518" s="39"/>
      <c r="R1518" s="80"/>
    </row>
    <row r="1519" spans="3:18" x14ac:dyDescent="0.15">
      <c r="C1519" s="97" t="s">
        <v>1544</v>
      </c>
      <c r="D1519" s="1" t="s">
        <v>85</v>
      </c>
      <c r="E1519" s="80" t="s">
        <v>61</v>
      </c>
      <c r="F1519" s="39" t="s">
        <v>69</v>
      </c>
      <c r="G1519" s="1">
        <v>12.99</v>
      </c>
      <c r="H1519" s="1">
        <v>1.57</v>
      </c>
      <c r="I1519" s="1">
        <v>14.56</v>
      </c>
      <c r="J1519" s="80">
        <v>296</v>
      </c>
      <c r="K1519" s="39" t="s">
        <v>62</v>
      </c>
      <c r="N1519" s="100"/>
      <c r="O1519" s="39"/>
      <c r="Q1519" s="39"/>
      <c r="R1519" s="80"/>
    </row>
    <row r="1520" spans="3:18" x14ac:dyDescent="0.15">
      <c r="C1520" s="97" t="s">
        <v>1545</v>
      </c>
      <c r="D1520" s="1" t="s">
        <v>64</v>
      </c>
      <c r="E1520" s="80" t="s">
        <v>61</v>
      </c>
      <c r="F1520" s="39" t="s">
        <v>62</v>
      </c>
      <c r="J1520" s="80"/>
      <c r="K1520" s="39"/>
      <c r="N1520" s="100"/>
      <c r="O1520" s="39"/>
      <c r="Q1520" s="39"/>
      <c r="R1520" s="80"/>
    </row>
    <row r="1521" spans="3:18" x14ac:dyDescent="0.15">
      <c r="C1521" s="97" t="s">
        <v>1546</v>
      </c>
      <c r="D1521" s="1" t="s">
        <v>79</v>
      </c>
      <c r="E1521" s="80" t="s">
        <v>61</v>
      </c>
      <c r="F1521" s="39" t="s">
        <v>62</v>
      </c>
      <c r="J1521" s="80"/>
      <c r="K1521" s="39"/>
      <c r="N1521" s="100"/>
      <c r="O1521" s="39"/>
      <c r="Q1521" s="39"/>
      <c r="R1521" s="80"/>
    </row>
    <row r="1522" spans="3:18" x14ac:dyDescent="0.15">
      <c r="C1522" s="97" t="s">
        <v>1746</v>
      </c>
      <c r="D1522" s="1" t="s">
        <v>79</v>
      </c>
      <c r="E1522" s="80" t="s">
        <v>61</v>
      </c>
      <c r="F1522" s="39" t="s">
        <v>69</v>
      </c>
      <c r="G1522" s="98">
        <v>12.78</v>
      </c>
      <c r="H1522" s="98">
        <v>2.0499999999999998</v>
      </c>
      <c r="I1522" s="98">
        <v>14.829999999999998</v>
      </c>
      <c r="J1522" s="99">
        <v>253</v>
      </c>
      <c r="K1522" s="39" t="s">
        <v>69</v>
      </c>
      <c r="L1522" s="1">
        <v>17.600000000000001</v>
      </c>
      <c r="M1522" s="1">
        <v>32.43</v>
      </c>
      <c r="N1522" s="100">
        <v>158</v>
      </c>
      <c r="O1522" s="39" t="s">
        <v>69</v>
      </c>
      <c r="P1522" s="1">
        <v>23.53</v>
      </c>
      <c r="Q1522" s="39">
        <f>+P1522+M1522</f>
        <v>55.96</v>
      </c>
      <c r="R1522" s="99">
        <v>136</v>
      </c>
    </row>
    <row r="1523" spans="3:18" x14ac:dyDescent="0.15">
      <c r="C1523" s="97" t="s">
        <v>1548</v>
      </c>
      <c r="D1523" s="1" t="s">
        <v>68</v>
      </c>
      <c r="E1523" s="80" t="s">
        <v>61</v>
      </c>
      <c r="F1523" s="39" t="s">
        <v>62</v>
      </c>
      <c r="J1523" s="80"/>
      <c r="K1523" s="39"/>
      <c r="N1523" s="100"/>
      <c r="O1523" s="39"/>
      <c r="Q1523" s="39"/>
      <c r="R1523" s="80"/>
    </row>
    <row r="1524" spans="3:18" x14ac:dyDescent="0.15">
      <c r="C1524" s="97" t="s">
        <v>1549</v>
      </c>
      <c r="D1524" s="1" t="s">
        <v>79</v>
      </c>
      <c r="E1524" s="80" t="s">
        <v>61</v>
      </c>
      <c r="F1524" s="39" t="s">
        <v>69</v>
      </c>
      <c r="G1524" s="98">
        <v>10.91</v>
      </c>
      <c r="H1524" s="98">
        <v>0.15</v>
      </c>
      <c r="I1524" s="98">
        <v>11.06</v>
      </c>
      <c r="J1524" s="99">
        <v>1295</v>
      </c>
      <c r="K1524" s="39" t="s">
        <v>69</v>
      </c>
      <c r="L1524" s="1">
        <v>16.010000000000002</v>
      </c>
      <c r="M1524" s="1">
        <v>27.07</v>
      </c>
      <c r="N1524" s="100">
        <v>770</v>
      </c>
      <c r="O1524" s="39" t="s">
        <v>62</v>
      </c>
      <c r="Q1524" s="39"/>
      <c r="R1524" s="80"/>
    </row>
    <row r="1525" spans="3:18" x14ac:dyDescent="0.15">
      <c r="C1525" s="97" t="s">
        <v>1747</v>
      </c>
      <c r="D1525" s="1" t="s">
        <v>66</v>
      </c>
      <c r="E1525" s="80" t="s">
        <v>61</v>
      </c>
      <c r="F1525" s="39" t="s">
        <v>69</v>
      </c>
      <c r="G1525" s="98">
        <v>12.48</v>
      </c>
      <c r="H1525" s="98">
        <v>0.94</v>
      </c>
      <c r="I1525" s="98">
        <v>13.42</v>
      </c>
      <c r="J1525" s="99">
        <v>602</v>
      </c>
      <c r="K1525" s="39" t="s">
        <v>69</v>
      </c>
      <c r="L1525" s="1">
        <v>16.72</v>
      </c>
      <c r="M1525" s="1">
        <v>30.14</v>
      </c>
      <c r="N1525" s="100">
        <v>409</v>
      </c>
      <c r="O1525" s="39" t="s">
        <v>69</v>
      </c>
      <c r="P1525" s="1">
        <v>24.02</v>
      </c>
      <c r="Q1525" s="39">
        <f>+P1525+M1525</f>
        <v>54.16</v>
      </c>
      <c r="R1525" s="99">
        <v>233</v>
      </c>
    </row>
    <row r="1526" spans="3:18" x14ac:dyDescent="0.15">
      <c r="C1526" s="97" t="s">
        <v>1551</v>
      </c>
      <c r="D1526" s="1" t="s">
        <v>68</v>
      </c>
      <c r="E1526" s="80" t="s">
        <v>61</v>
      </c>
      <c r="F1526" s="39" t="s">
        <v>62</v>
      </c>
      <c r="J1526" s="80"/>
      <c r="K1526" s="39"/>
      <c r="N1526" s="100"/>
      <c r="O1526" s="39"/>
      <c r="Q1526" s="39"/>
      <c r="R1526" s="80"/>
    </row>
    <row r="1527" spans="3:18" x14ac:dyDescent="0.15">
      <c r="C1527" s="97" t="s">
        <v>1552</v>
      </c>
      <c r="D1527" s="1" t="s">
        <v>85</v>
      </c>
      <c r="E1527" s="80" t="s">
        <v>61</v>
      </c>
      <c r="F1527" s="39" t="s">
        <v>62</v>
      </c>
      <c r="J1527" s="80"/>
      <c r="K1527" s="39"/>
      <c r="N1527" s="100"/>
      <c r="O1527" s="39"/>
      <c r="Q1527" s="39"/>
      <c r="R1527" s="80"/>
    </row>
    <row r="1528" spans="3:18" x14ac:dyDescent="0.15">
      <c r="C1528" s="97" t="s">
        <v>1754</v>
      </c>
      <c r="D1528" s="1" t="s">
        <v>79</v>
      </c>
      <c r="E1528" s="80" t="s">
        <v>61</v>
      </c>
      <c r="F1528" s="39" t="s">
        <v>69</v>
      </c>
      <c r="G1528" s="98">
        <v>11.43</v>
      </c>
      <c r="H1528" s="98">
        <v>0.78</v>
      </c>
      <c r="I1528" s="98">
        <v>12.209999999999999</v>
      </c>
      <c r="J1528" s="99">
        <v>1008</v>
      </c>
      <c r="K1528" s="39" t="s">
        <v>69</v>
      </c>
      <c r="L1528" s="1">
        <v>18.690000000000001</v>
      </c>
      <c r="M1528" s="1">
        <v>30.9</v>
      </c>
      <c r="N1528" s="100">
        <v>309</v>
      </c>
      <c r="O1528" s="39" t="s">
        <v>69</v>
      </c>
      <c r="P1528" s="1">
        <v>23.29</v>
      </c>
      <c r="Q1528" s="39">
        <f>+P1528+M1528</f>
        <v>54.19</v>
      </c>
      <c r="R1528" s="99">
        <v>227</v>
      </c>
    </row>
    <row r="1529" spans="3:18" x14ac:dyDescent="0.15">
      <c r="C1529" s="97" t="s">
        <v>1556</v>
      </c>
      <c r="D1529" s="1" t="s">
        <v>68</v>
      </c>
      <c r="E1529" s="80" t="s">
        <v>61</v>
      </c>
      <c r="F1529" s="39" t="s">
        <v>62</v>
      </c>
      <c r="J1529" s="80"/>
      <c r="K1529" s="39"/>
      <c r="N1529" s="100"/>
      <c r="O1529" s="39"/>
      <c r="Q1529" s="39"/>
      <c r="R1529" s="80"/>
    </row>
    <row r="1530" spans="3:18" x14ac:dyDescent="0.15">
      <c r="C1530" s="97" t="s">
        <v>1554</v>
      </c>
      <c r="D1530" s="1" t="s">
        <v>60</v>
      </c>
      <c r="E1530" s="80" t="s">
        <v>61</v>
      </c>
      <c r="F1530" s="39" t="s">
        <v>62</v>
      </c>
      <c r="J1530" s="80"/>
      <c r="K1530" s="39"/>
      <c r="N1530" s="100"/>
      <c r="O1530" s="39"/>
      <c r="Q1530" s="39"/>
      <c r="R1530" s="80"/>
    </row>
    <row r="1531" spans="3:18" x14ac:dyDescent="0.15">
      <c r="C1531" s="97" t="s">
        <v>1557</v>
      </c>
      <c r="D1531" s="1" t="s">
        <v>66</v>
      </c>
      <c r="E1531" s="80" t="s">
        <v>61</v>
      </c>
      <c r="F1531" s="39" t="s">
        <v>62</v>
      </c>
      <c r="J1531" s="80"/>
      <c r="K1531" s="39"/>
      <c r="N1531" s="100"/>
      <c r="O1531" s="39"/>
      <c r="Q1531" s="39"/>
      <c r="R1531" s="80"/>
    </row>
    <row r="1532" spans="3:18" x14ac:dyDescent="0.15">
      <c r="C1532" s="97" t="s">
        <v>1558</v>
      </c>
      <c r="D1532" s="1" t="s">
        <v>85</v>
      </c>
      <c r="E1532" s="80" t="s">
        <v>61</v>
      </c>
      <c r="F1532" s="39" t="s">
        <v>62</v>
      </c>
      <c r="J1532" s="80"/>
      <c r="K1532" s="39"/>
      <c r="N1532" s="100"/>
      <c r="O1532" s="39"/>
      <c r="Q1532" s="39"/>
      <c r="R1532" s="80"/>
    </row>
    <row r="1533" spans="3:18" x14ac:dyDescent="0.15">
      <c r="C1533" s="97" t="s">
        <v>1559</v>
      </c>
      <c r="D1533" s="1" t="s">
        <v>64</v>
      </c>
      <c r="E1533" s="80" t="s">
        <v>61</v>
      </c>
      <c r="F1533" s="39" t="s">
        <v>62</v>
      </c>
      <c r="J1533" s="80"/>
      <c r="K1533" s="39"/>
      <c r="N1533" s="100"/>
      <c r="O1533" s="39"/>
      <c r="Q1533" s="39"/>
      <c r="R1533" s="80"/>
    </row>
    <row r="1534" spans="3:18" x14ac:dyDescent="0.15">
      <c r="C1534" s="97" t="s">
        <v>1560</v>
      </c>
      <c r="D1534" s="1" t="s">
        <v>82</v>
      </c>
      <c r="E1534" s="80" t="s">
        <v>61</v>
      </c>
      <c r="F1534" s="39" t="s">
        <v>62</v>
      </c>
      <c r="J1534" s="80"/>
      <c r="K1534" s="39"/>
      <c r="N1534" s="100"/>
      <c r="O1534" s="39"/>
      <c r="Q1534" s="39"/>
      <c r="R1534" s="80"/>
    </row>
    <row r="1535" spans="3:18" x14ac:dyDescent="0.15">
      <c r="C1535" s="97" t="s">
        <v>1561</v>
      </c>
      <c r="D1535" s="1" t="s">
        <v>68</v>
      </c>
      <c r="E1535" s="80" t="s">
        <v>61</v>
      </c>
      <c r="F1535" s="39" t="s">
        <v>62</v>
      </c>
      <c r="J1535" s="80"/>
      <c r="K1535" s="39"/>
      <c r="N1535" s="100"/>
      <c r="O1535" s="39"/>
      <c r="Q1535" s="39"/>
      <c r="R1535" s="80"/>
    </row>
    <row r="1536" spans="3:18" x14ac:dyDescent="0.15">
      <c r="C1536" s="97" t="s">
        <v>1562</v>
      </c>
      <c r="D1536" s="1" t="s">
        <v>72</v>
      </c>
      <c r="E1536" s="80" t="s">
        <v>61</v>
      </c>
      <c r="F1536" s="39" t="s">
        <v>62</v>
      </c>
      <c r="J1536" s="80"/>
      <c r="K1536" s="39"/>
      <c r="N1536" s="100"/>
      <c r="O1536" s="39"/>
      <c r="Q1536" s="39"/>
      <c r="R1536" s="80"/>
    </row>
    <row r="1537" spans="3:18" x14ac:dyDescent="0.15">
      <c r="C1537" s="97" t="s">
        <v>1563</v>
      </c>
      <c r="D1537" s="1" t="s">
        <v>85</v>
      </c>
      <c r="E1537" s="80" t="s">
        <v>61</v>
      </c>
      <c r="F1537" s="39" t="s">
        <v>62</v>
      </c>
      <c r="J1537" s="80"/>
      <c r="K1537" s="39"/>
      <c r="N1537" s="100"/>
      <c r="O1537" s="39"/>
      <c r="Q1537" s="39"/>
      <c r="R1537" s="80"/>
    </row>
    <row r="1538" spans="3:18" x14ac:dyDescent="0.15">
      <c r="C1538" s="97" t="s">
        <v>1564</v>
      </c>
      <c r="D1538" s="1" t="s">
        <v>64</v>
      </c>
      <c r="E1538" s="80" t="s">
        <v>61</v>
      </c>
      <c r="F1538" s="39" t="s">
        <v>62</v>
      </c>
      <c r="J1538" s="80"/>
      <c r="K1538" s="39"/>
      <c r="N1538" s="100"/>
      <c r="O1538" s="39"/>
      <c r="Q1538" s="39"/>
      <c r="R1538" s="80"/>
    </row>
    <row r="1539" spans="3:18" x14ac:dyDescent="0.15">
      <c r="C1539" s="97" t="s">
        <v>1565</v>
      </c>
      <c r="D1539" s="1" t="s">
        <v>68</v>
      </c>
      <c r="E1539" s="80" t="s">
        <v>61</v>
      </c>
      <c r="F1539" s="39" t="s">
        <v>62</v>
      </c>
      <c r="J1539" s="80"/>
      <c r="K1539" s="39"/>
      <c r="N1539" s="100"/>
      <c r="O1539" s="39"/>
      <c r="Q1539" s="39"/>
      <c r="R1539" s="80"/>
    </row>
    <row r="1540" spans="3:18" x14ac:dyDescent="0.15">
      <c r="C1540" s="97" t="s">
        <v>1763</v>
      </c>
      <c r="D1540" s="1" t="s">
        <v>68</v>
      </c>
      <c r="E1540" s="80" t="s">
        <v>61</v>
      </c>
      <c r="F1540" s="39" t="s">
        <v>69</v>
      </c>
      <c r="G1540" s="98">
        <v>14.86</v>
      </c>
      <c r="H1540" s="98">
        <v>2.36</v>
      </c>
      <c r="I1540" s="98">
        <v>17.22</v>
      </c>
      <c r="J1540" s="99">
        <v>21</v>
      </c>
      <c r="K1540" s="39" t="s">
        <v>69</v>
      </c>
      <c r="L1540" s="1">
        <v>17.91</v>
      </c>
      <c r="M1540" s="1">
        <v>35.129999999999995</v>
      </c>
      <c r="N1540" s="100">
        <v>36</v>
      </c>
      <c r="O1540" s="39" t="s">
        <v>69</v>
      </c>
      <c r="P1540" s="1">
        <v>27.66</v>
      </c>
      <c r="Q1540" s="39">
        <f>+P1540+M1540</f>
        <v>62.789999999999992</v>
      </c>
      <c r="R1540" s="99">
        <v>10</v>
      </c>
    </row>
    <row r="1541" spans="3:18" x14ac:dyDescent="0.15">
      <c r="C1541" s="97" t="s">
        <v>1567</v>
      </c>
      <c r="D1541" s="1" t="s">
        <v>68</v>
      </c>
      <c r="E1541" s="80" t="s">
        <v>61</v>
      </c>
      <c r="F1541" s="39" t="s">
        <v>62</v>
      </c>
      <c r="J1541" s="80"/>
      <c r="K1541" s="39"/>
      <c r="N1541" s="100"/>
      <c r="O1541" s="39"/>
      <c r="Q1541" s="39"/>
      <c r="R1541" s="80"/>
    </row>
    <row r="1542" spans="3:18" x14ac:dyDescent="0.15">
      <c r="C1542" s="97" t="s">
        <v>1568</v>
      </c>
      <c r="D1542" s="1" t="s">
        <v>66</v>
      </c>
      <c r="E1542" s="80" t="s">
        <v>61</v>
      </c>
      <c r="F1542" s="39" t="s">
        <v>69</v>
      </c>
      <c r="G1542" s="1">
        <v>12.43</v>
      </c>
      <c r="H1542" s="1">
        <v>0.63</v>
      </c>
      <c r="I1542" s="1">
        <v>13.06</v>
      </c>
      <c r="J1542" s="80">
        <v>718</v>
      </c>
      <c r="K1542" s="39" t="s">
        <v>62</v>
      </c>
      <c r="N1542" s="100"/>
      <c r="O1542" s="39"/>
      <c r="Q1542" s="39"/>
      <c r="R1542" s="80"/>
    </row>
    <row r="1543" spans="3:18" x14ac:dyDescent="0.15">
      <c r="C1543" s="97" t="s">
        <v>1569</v>
      </c>
      <c r="D1543" s="1" t="s">
        <v>68</v>
      </c>
      <c r="E1543" s="80" t="s">
        <v>61</v>
      </c>
      <c r="F1543" s="39" t="s">
        <v>62</v>
      </c>
      <c r="J1543" s="80"/>
      <c r="K1543" s="39"/>
      <c r="N1543" s="100"/>
      <c r="O1543" s="39"/>
      <c r="Q1543" s="39"/>
      <c r="R1543" s="80"/>
    </row>
    <row r="1544" spans="3:18" x14ac:dyDescent="0.15">
      <c r="C1544" s="97" t="s">
        <v>1570</v>
      </c>
      <c r="D1544" s="1" t="s">
        <v>68</v>
      </c>
      <c r="E1544" s="80" t="s">
        <v>61</v>
      </c>
      <c r="F1544" s="39" t="s">
        <v>69</v>
      </c>
      <c r="G1544" s="1">
        <v>11.4</v>
      </c>
      <c r="H1544" s="1">
        <v>1.57</v>
      </c>
      <c r="I1544" s="1">
        <v>12.97</v>
      </c>
      <c r="J1544" s="80">
        <v>754</v>
      </c>
      <c r="K1544" s="39" t="s">
        <v>62</v>
      </c>
      <c r="N1544" s="100"/>
      <c r="O1544" s="39"/>
      <c r="Q1544" s="39"/>
      <c r="R1544" s="80"/>
    </row>
    <row r="1545" spans="3:18" x14ac:dyDescent="0.15">
      <c r="C1545" s="97" t="s">
        <v>1571</v>
      </c>
      <c r="D1545" s="1" t="s">
        <v>60</v>
      </c>
      <c r="E1545" s="80" t="s">
        <v>61</v>
      </c>
      <c r="F1545" s="39" t="s">
        <v>69</v>
      </c>
      <c r="G1545" s="1">
        <v>12.75</v>
      </c>
      <c r="H1545" s="1">
        <v>1.73</v>
      </c>
      <c r="I1545" s="1">
        <v>14.48</v>
      </c>
      <c r="J1545" s="80">
        <v>316</v>
      </c>
      <c r="K1545" s="39" t="s">
        <v>62</v>
      </c>
      <c r="N1545" s="100"/>
      <c r="O1545" s="39"/>
      <c r="Q1545" s="39"/>
      <c r="R1545" s="80"/>
    </row>
    <row r="1546" spans="3:18" x14ac:dyDescent="0.15">
      <c r="C1546" s="97" t="s">
        <v>1572</v>
      </c>
      <c r="D1546" s="1" t="s">
        <v>79</v>
      </c>
      <c r="E1546" s="80" t="s">
        <v>61</v>
      </c>
      <c r="F1546" s="39" t="s">
        <v>62</v>
      </c>
      <c r="J1546" s="80"/>
      <c r="K1546" s="39"/>
      <c r="N1546" s="100"/>
      <c r="O1546" s="39"/>
      <c r="Q1546" s="39"/>
      <c r="R1546" s="80"/>
    </row>
    <row r="1547" spans="3:18" x14ac:dyDescent="0.15">
      <c r="C1547" s="97" t="s">
        <v>1573</v>
      </c>
      <c r="D1547" s="1" t="s">
        <v>64</v>
      </c>
      <c r="E1547" s="80" t="s">
        <v>61</v>
      </c>
      <c r="F1547" s="39" t="s">
        <v>62</v>
      </c>
      <c r="J1547" s="80"/>
      <c r="K1547" s="39"/>
      <c r="N1547" s="100"/>
      <c r="O1547" s="39"/>
      <c r="Q1547" s="39"/>
      <c r="R1547" s="80"/>
    </row>
    <row r="1548" spans="3:18" x14ac:dyDescent="0.15">
      <c r="C1548" s="97" t="s">
        <v>1786</v>
      </c>
      <c r="D1548" s="1" t="s">
        <v>85</v>
      </c>
      <c r="E1548" s="80" t="s">
        <v>61</v>
      </c>
      <c r="F1548" s="39" t="s">
        <v>69</v>
      </c>
      <c r="G1548" s="98">
        <v>12.37</v>
      </c>
      <c r="H1548" s="98">
        <v>1.1000000000000001</v>
      </c>
      <c r="I1548" s="98">
        <v>13.469999999999999</v>
      </c>
      <c r="J1548" s="99">
        <v>583</v>
      </c>
      <c r="K1548" s="39" t="s">
        <v>69</v>
      </c>
      <c r="L1548" s="1">
        <v>16.13</v>
      </c>
      <c r="M1548" s="1">
        <v>29.599999999999998</v>
      </c>
      <c r="N1548" s="100">
        <v>513</v>
      </c>
      <c r="O1548" s="39" t="s">
        <v>69</v>
      </c>
      <c r="P1548" s="1">
        <v>21.78</v>
      </c>
      <c r="Q1548" s="39">
        <f>+P1548+M1548</f>
        <v>51.379999999999995</v>
      </c>
      <c r="R1548" s="99">
        <v>341</v>
      </c>
    </row>
    <row r="1549" spans="3:18" x14ac:dyDescent="0.15">
      <c r="C1549" s="97" t="s">
        <v>1575</v>
      </c>
      <c r="D1549" s="1" t="s">
        <v>66</v>
      </c>
      <c r="E1549" s="80" t="s">
        <v>61</v>
      </c>
      <c r="F1549" s="39" t="s">
        <v>69</v>
      </c>
      <c r="G1549" s="1">
        <v>10.11</v>
      </c>
      <c r="H1549" s="1">
        <v>0.15</v>
      </c>
      <c r="I1549" s="1">
        <v>10.26</v>
      </c>
      <c r="J1549" s="80">
        <v>1372</v>
      </c>
      <c r="K1549" s="39" t="s">
        <v>62</v>
      </c>
      <c r="N1549" s="100"/>
      <c r="O1549" s="39"/>
      <c r="Q1549" s="39"/>
      <c r="R1549" s="80"/>
    </row>
    <row r="1550" spans="3:18" x14ac:dyDescent="0.15">
      <c r="C1550" s="97" t="s">
        <v>1576</v>
      </c>
      <c r="D1550" s="1" t="s">
        <v>79</v>
      </c>
      <c r="E1550" s="80" t="s">
        <v>61</v>
      </c>
      <c r="F1550" s="39" t="s">
        <v>69</v>
      </c>
      <c r="G1550" s="98">
        <v>11.11</v>
      </c>
      <c r="H1550" s="98">
        <v>0.63</v>
      </c>
      <c r="I1550" s="98">
        <v>11.74</v>
      </c>
      <c r="J1550" s="99">
        <v>1135</v>
      </c>
      <c r="K1550" s="39" t="s">
        <v>69</v>
      </c>
      <c r="L1550" s="1">
        <v>17.670000000000002</v>
      </c>
      <c r="M1550" s="1">
        <v>29.410000000000004</v>
      </c>
      <c r="N1550" s="100">
        <v>537</v>
      </c>
      <c r="O1550" s="39" t="str">
        <f>+VLOOKUP(C1550,'[1]Notas 3º - TL'!$A$1:$B$678,2,"FALSO")</f>
        <v>SI</v>
      </c>
      <c r="Q1550" s="39"/>
      <c r="R1550" s="80"/>
    </row>
    <row r="1551" spans="3:18" x14ac:dyDescent="0.15">
      <c r="C1551" s="97" t="s">
        <v>1791</v>
      </c>
      <c r="D1551" s="1" t="s">
        <v>66</v>
      </c>
      <c r="E1551" s="80" t="s">
        <v>61</v>
      </c>
      <c r="F1551" s="39" t="s">
        <v>69</v>
      </c>
      <c r="G1551" s="98">
        <v>13.5</v>
      </c>
      <c r="H1551" s="98">
        <v>2.21</v>
      </c>
      <c r="I1551" s="98">
        <v>15.71</v>
      </c>
      <c r="J1551" s="99">
        <v>130</v>
      </c>
      <c r="K1551" s="39" t="s">
        <v>69</v>
      </c>
      <c r="L1551" s="1">
        <v>17.2</v>
      </c>
      <c r="M1551" s="1">
        <v>32.909999999999997</v>
      </c>
      <c r="N1551" s="100">
        <v>126</v>
      </c>
      <c r="O1551" s="39" t="s">
        <v>69</v>
      </c>
      <c r="P1551" s="1">
        <v>27.78</v>
      </c>
      <c r="Q1551" s="39">
        <f>+P1551+M1551</f>
        <v>60.69</v>
      </c>
      <c r="R1551" s="99">
        <v>36</v>
      </c>
    </row>
    <row r="1552" spans="3:18" x14ac:dyDescent="0.15">
      <c r="C1552" s="97" t="s">
        <v>1578</v>
      </c>
      <c r="D1552" s="1" t="s">
        <v>60</v>
      </c>
      <c r="E1552" s="80" t="s">
        <v>61</v>
      </c>
      <c r="F1552" s="39" t="s">
        <v>62</v>
      </c>
      <c r="J1552" s="80"/>
      <c r="K1552" s="39"/>
      <c r="N1552" s="100"/>
      <c r="O1552" s="39"/>
      <c r="Q1552" s="39"/>
      <c r="R1552" s="80"/>
    </row>
    <row r="1553" spans="3:18" x14ac:dyDescent="0.15">
      <c r="C1553" s="97" t="s">
        <v>1654</v>
      </c>
      <c r="D1553" s="1" t="s">
        <v>68</v>
      </c>
      <c r="E1553" s="80" t="s">
        <v>61</v>
      </c>
      <c r="F1553" s="39" t="s">
        <v>62</v>
      </c>
      <c r="J1553" s="80"/>
      <c r="K1553" s="39"/>
      <c r="N1553" s="100"/>
      <c r="O1553" s="39"/>
      <c r="Q1553" s="39"/>
      <c r="R1553" s="80"/>
    </row>
    <row r="1554" spans="3:18" x14ac:dyDescent="0.15">
      <c r="C1554" s="97" t="s">
        <v>1655</v>
      </c>
      <c r="D1554" s="1" t="s">
        <v>68</v>
      </c>
      <c r="E1554" s="80" t="s">
        <v>61</v>
      </c>
      <c r="F1554" s="39" t="s">
        <v>62</v>
      </c>
      <c r="J1554" s="80"/>
      <c r="K1554" s="39"/>
      <c r="N1554" s="100"/>
      <c r="O1554" s="39"/>
      <c r="Q1554" s="39"/>
      <c r="R1554" s="80"/>
    </row>
    <row r="1555" spans="3:18" x14ac:dyDescent="0.15">
      <c r="C1555" s="97" t="s">
        <v>1656</v>
      </c>
      <c r="D1555" s="1" t="s">
        <v>64</v>
      </c>
      <c r="E1555" s="80" t="s">
        <v>61</v>
      </c>
      <c r="F1555" s="39" t="s">
        <v>69</v>
      </c>
      <c r="G1555" s="1">
        <v>12.15</v>
      </c>
      <c r="H1555" s="1">
        <v>0.31</v>
      </c>
      <c r="I1555" s="1">
        <v>12.46</v>
      </c>
      <c r="J1555" s="80">
        <v>936</v>
      </c>
      <c r="K1555" s="39" t="s">
        <v>62</v>
      </c>
      <c r="N1555" s="100"/>
      <c r="O1555" s="39"/>
      <c r="Q1555" s="39"/>
      <c r="R1555" s="80"/>
    </row>
    <row r="1556" spans="3:18" x14ac:dyDescent="0.15">
      <c r="C1556" s="97" t="s">
        <v>1579</v>
      </c>
      <c r="D1556" s="1" t="s">
        <v>79</v>
      </c>
      <c r="E1556" s="80" t="s">
        <v>61</v>
      </c>
      <c r="F1556" s="39" t="s">
        <v>69</v>
      </c>
      <c r="G1556" s="1">
        <v>13.42</v>
      </c>
      <c r="H1556" s="1">
        <v>2.21</v>
      </c>
      <c r="I1556" s="1">
        <v>15.629999999999999</v>
      </c>
      <c r="J1556" s="80">
        <v>140</v>
      </c>
      <c r="K1556" s="39" t="s">
        <v>62</v>
      </c>
      <c r="N1556" s="100"/>
      <c r="O1556" s="39"/>
      <c r="Q1556" s="39"/>
      <c r="R1556" s="80"/>
    </row>
    <row r="1557" spans="3:18" x14ac:dyDescent="0.15">
      <c r="C1557" s="97" t="s">
        <v>1580</v>
      </c>
      <c r="D1557" s="1" t="s">
        <v>85</v>
      </c>
      <c r="E1557" s="80" t="s">
        <v>61</v>
      </c>
      <c r="F1557" s="39" t="s">
        <v>69</v>
      </c>
      <c r="G1557" s="98">
        <v>11.32</v>
      </c>
      <c r="H1557" s="98">
        <v>0.78</v>
      </c>
      <c r="I1557" s="98">
        <v>12.1</v>
      </c>
      <c r="J1557" s="99">
        <v>1036</v>
      </c>
      <c r="K1557" s="39" t="s">
        <v>69</v>
      </c>
      <c r="L1557" s="1">
        <v>15.23</v>
      </c>
      <c r="M1557" s="1">
        <v>27.33</v>
      </c>
      <c r="N1557" s="100">
        <v>753</v>
      </c>
      <c r="O1557" s="39" t="str">
        <f>+VLOOKUP(C1557,'[1]Notas 3º - TL'!$A$1:$B$678,2,"FALSO")</f>
        <v>SI</v>
      </c>
      <c r="Q1557" s="39"/>
      <c r="R1557" s="80"/>
    </row>
    <row r="1558" spans="3:18" x14ac:dyDescent="0.15">
      <c r="C1558" s="97" t="s">
        <v>1581</v>
      </c>
      <c r="D1558" s="1" t="s">
        <v>79</v>
      </c>
      <c r="E1558" s="80" t="s">
        <v>61</v>
      </c>
      <c r="F1558" s="39" t="s">
        <v>69</v>
      </c>
      <c r="G1558" s="98">
        <v>11.5</v>
      </c>
      <c r="H1558" s="98">
        <v>0.47</v>
      </c>
      <c r="I1558" s="98">
        <v>11.97</v>
      </c>
      <c r="J1558" s="99">
        <v>1071</v>
      </c>
      <c r="K1558" s="39" t="s">
        <v>69</v>
      </c>
      <c r="L1558" s="1">
        <v>15.73</v>
      </c>
      <c r="M1558" s="1">
        <v>27.700000000000003</v>
      </c>
      <c r="N1558" s="100">
        <v>725</v>
      </c>
      <c r="O1558" s="39" t="s">
        <v>62</v>
      </c>
      <c r="Q1558" s="39"/>
      <c r="R1558" s="80"/>
    </row>
    <row r="1559" spans="3:18" x14ac:dyDescent="0.15">
      <c r="C1559" s="97" t="s">
        <v>1582</v>
      </c>
      <c r="D1559" s="1" t="s">
        <v>72</v>
      </c>
      <c r="E1559" s="80" t="s">
        <v>61</v>
      </c>
      <c r="F1559" s="39" t="s">
        <v>62</v>
      </c>
      <c r="J1559" s="80"/>
      <c r="K1559" s="39"/>
      <c r="N1559" s="100"/>
      <c r="O1559" s="39"/>
      <c r="Q1559" s="39"/>
      <c r="R1559" s="80"/>
    </row>
    <row r="1560" spans="3:18" x14ac:dyDescent="0.15">
      <c r="C1560" s="97" t="s">
        <v>1583</v>
      </c>
      <c r="D1560" s="1" t="s">
        <v>79</v>
      </c>
      <c r="E1560" s="80" t="s">
        <v>61</v>
      </c>
      <c r="F1560" s="39" t="s">
        <v>62</v>
      </c>
      <c r="J1560" s="80"/>
      <c r="K1560" s="39"/>
      <c r="N1560" s="100"/>
      <c r="O1560" s="39"/>
      <c r="Q1560" s="39"/>
      <c r="R1560" s="80"/>
    </row>
    <row r="1561" spans="3:18" x14ac:dyDescent="0.15">
      <c r="C1561" s="97" t="s">
        <v>1584</v>
      </c>
      <c r="D1561" s="1" t="s">
        <v>72</v>
      </c>
      <c r="E1561" s="80" t="s">
        <v>61</v>
      </c>
      <c r="F1561" s="39" t="s">
        <v>62</v>
      </c>
      <c r="J1561" s="80"/>
      <c r="K1561" s="39"/>
      <c r="N1561" s="100"/>
      <c r="O1561" s="39"/>
      <c r="Q1561" s="39"/>
      <c r="R1561" s="80"/>
    </row>
    <row r="1562" spans="3:18" x14ac:dyDescent="0.15">
      <c r="C1562" s="97" t="s">
        <v>1585</v>
      </c>
      <c r="D1562" s="1" t="s">
        <v>72</v>
      </c>
      <c r="E1562" s="80" t="s">
        <v>61</v>
      </c>
      <c r="F1562" s="39" t="s">
        <v>62</v>
      </c>
      <c r="J1562" s="80"/>
      <c r="K1562" s="39"/>
      <c r="N1562" s="100"/>
      <c r="O1562" s="39"/>
      <c r="Q1562" s="39"/>
      <c r="R1562" s="80"/>
    </row>
    <row r="1563" spans="3:18" x14ac:dyDescent="0.15">
      <c r="C1563" s="97" t="s">
        <v>1586</v>
      </c>
      <c r="D1563" s="1" t="s">
        <v>64</v>
      </c>
      <c r="E1563" s="80" t="s">
        <v>88</v>
      </c>
      <c r="F1563" s="39" t="s">
        <v>62</v>
      </c>
      <c r="J1563" s="80"/>
      <c r="K1563" s="39"/>
      <c r="N1563" s="100"/>
      <c r="O1563" s="39"/>
      <c r="Q1563" s="39"/>
      <c r="R1563" s="80"/>
    </row>
    <row r="1564" spans="3:18" x14ac:dyDescent="0.15">
      <c r="C1564" s="97" t="s">
        <v>1587</v>
      </c>
      <c r="D1564" s="1" t="s">
        <v>60</v>
      </c>
      <c r="E1564" s="80" t="s">
        <v>61</v>
      </c>
      <c r="F1564" s="39" t="s">
        <v>62</v>
      </c>
      <c r="J1564" s="80"/>
      <c r="K1564" s="39"/>
      <c r="N1564" s="100"/>
      <c r="O1564" s="39"/>
      <c r="Q1564" s="39"/>
      <c r="R1564" s="80"/>
    </row>
    <row r="1565" spans="3:18" x14ac:dyDescent="0.15">
      <c r="C1565" s="97" t="s">
        <v>1588</v>
      </c>
      <c r="D1565" s="1" t="s">
        <v>68</v>
      </c>
      <c r="E1565" s="80" t="s">
        <v>61</v>
      </c>
      <c r="F1565" s="39" t="s">
        <v>62</v>
      </c>
      <c r="J1565" s="80"/>
      <c r="K1565" s="39"/>
      <c r="N1565" s="100"/>
      <c r="O1565" s="39"/>
      <c r="Q1565" s="39"/>
      <c r="R1565" s="80"/>
    </row>
    <row r="1566" spans="3:18" x14ac:dyDescent="0.15">
      <c r="C1566" s="97" t="s">
        <v>1589</v>
      </c>
      <c r="D1566" s="1" t="s">
        <v>64</v>
      </c>
      <c r="E1566" s="80" t="s">
        <v>61</v>
      </c>
      <c r="F1566" s="39" t="s">
        <v>69</v>
      </c>
      <c r="G1566" s="1">
        <v>12.08</v>
      </c>
      <c r="H1566" s="1">
        <v>0.78</v>
      </c>
      <c r="I1566" s="1">
        <v>12.86</v>
      </c>
      <c r="J1566" s="80">
        <v>790</v>
      </c>
      <c r="K1566" s="39" t="s">
        <v>62</v>
      </c>
      <c r="N1566" s="100"/>
      <c r="O1566" s="39"/>
      <c r="Q1566" s="39"/>
      <c r="R1566" s="80"/>
    </row>
    <row r="1567" spans="3:18" x14ac:dyDescent="0.15">
      <c r="C1567" s="97" t="s">
        <v>1590</v>
      </c>
      <c r="D1567" s="1" t="s">
        <v>66</v>
      </c>
      <c r="E1567" s="80" t="s">
        <v>61</v>
      </c>
      <c r="F1567" s="39" t="s">
        <v>62</v>
      </c>
      <c r="J1567" s="80"/>
      <c r="K1567" s="39"/>
      <c r="N1567" s="100"/>
      <c r="O1567" s="39"/>
      <c r="Q1567" s="39"/>
      <c r="R1567" s="80"/>
    </row>
    <row r="1568" spans="3:18" x14ac:dyDescent="0.15">
      <c r="C1568" s="97" t="s">
        <v>1591</v>
      </c>
      <c r="D1568" s="1" t="s">
        <v>64</v>
      </c>
      <c r="E1568" s="80" t="s">
        <v>61</v>
      </c>
      <c r="F1568" s="39" t="s">
        <v>62</v>
      </c>
      <c r="J1568" s="80"/>
      <c r="K1568" s="39"/>
      <c r="N1568" s="100"/>
      <c r="O1568" s="39"/>
      <c r="Q1568" s="39"/>
      <c r="R1568" s="80"/>
    </row>
    <row r="1569" spans="3:18" x14ac:dyDescent="0.15">
      <c r="C1569" s="97" t="s">
        <v>1592</v>
      </c>
      <c r="D1569" s="1" t="s">
        <v>72</v>
      </c>
      <c r="E1569" s="80" t="s">
        <v>61</v>
      </c>
      <c r="F1569" s="39" t="s">
        <v>69</v>
      </c>
      <c r="G1569" s="1">
        <v>12.03</v>
      </c>
      <c r="H1569" s="1">
        <v>2.21</v>
      </c>
      <c r="I1569" s="1">
        <v>14.239999999999998</v>
      </c>
      <c r="J1569" s="80">
        <v>371</v>
      </c>
      <c r="K1569" s="39" t="s">
        <v>62</v>
      </c>
      <c r="N1569" s="100"/>
      <c r="O1569" s="39"/>
      <c r="Q1569" s="39"/>
      <c r="R1569" s="80"/>
    </row>
    <row r="1570" spans="3:18" x14ac:dyDescent="0.15">
      <c r="C1570" s="97" t="s">
        <v>1593</v>
      </c>
      <c r="D1570" s="1" t="s">
        <v>68</v>
      </c>
      <c r="E1570" s="80" t="s">
        <v>61</v>
      </c>
      <c r="F1570" s="39" t="s">
        <v>62</v>
      </c>
      <c r="J1570" s="80"/>
      <c r="K1570" s="39"/>
      <c r="N1570" s="100"/>
      <c r="O1570" s="39"/>
      <c r="Q1570" s="39"/>
      <c r="R1570" s="80"/>
    </row>
    <row r="1571" spans="3:18" x14ac:dyDescent="0.15">
      <c r="C1571" s="97" t="s">
        <v>1594</v>
      </c>
      <c r="D1571" s="1" t="s">
        <v>72</v>
      </c>
      <c r="E1571" s="80" t="s">
        <v>61</v>
      </c>
      <c r="F1571" s="39" t="s">
        <v>69</v>
      </c>
      <c r="G1571" s="1">
        <v>13.38</v>
      </c>
      <c r="H1571" s="1">
        <v>1.73</v>
      </c>
      <c r="I1571" s="1">
        <v>15.110000000000001</v>
      </c>
      <c r="J1571" s="80">
        <v>206</v>
      </c>
      <c r="K1571" s="39" t="s">
        <v>62</v>
      </c>
      <c r="N1571" s="100"/>
      <c r="O1571" s="39"/>
      <c r="Q1571" s="39"/>
      <c r="R1571" s="80"/>
    </row>
    <row r="1572" spans="3:18" x14ac:dyDescent="0.15">
      <c r="C1572" s="97" t="s">
        <v>1595</v>
      </c>
      <c r="D1572" s="1" t="s">
        <v>64</v>
      </c>
      <c r="E1572" s="80" t="s">
        <v>61</v>
      </c>
      <c r="F1572" s="39" t="s">
        <v>69</v>
      </c>
      <c r="G1572" s="1">
        <v>11.41</v>
      </c>
      <c r="H1572" s="1">
        <v>1.57</v>
      </c>
      <c r="I1572" s="1">
        <v>12.98</v>
      </c>
      <c r="J1572" s="80">
        <v>749</v>
      </c>
      <c r="K1572" s="39" t="s">
        <v>62</v>
      </c>
      <c r="N1572" s="100"/>
      <c r="O1572" s="39"/>
      <c r="Q1572" s="39"/>
      <c r="R1572" s="80"/>
    </row>
    <row r="1573" spans="3:18" x14ac:dyDescent="0.15">
      <c r="C1573" s="97" t="s">
        <v>1596</v>
      </c>
      <c r="D1573" s="1" t="s">
        <v>79</v>
      </c>
      <c r="E1573" s="80" t="s">
        <v>61</v>
      </c>
      <c r="F1573" s="39" t="s">
        <v>69</v>
      </c>
      <c r="G1573" s="98">
        <v>12.23</v>
      </c>
      <c r="H1573" s="98">
        <v>0.78</v>
      </c>
      <c r="I1573" s="98">
        <v>13.01</v>
      </c>
      <c r="J1573" s="99">
        <v>736</v>
      </c>
      <c r="K1573" s="39" t="s">
        <v>69</v>
      </c>
      <c r="L1573" s="1">
        <v>15.44</v>
      </c>
      <c r="M1573" s="1">
        <v>28.45</v>
      </c>
      <c r="N1573" s="100">
        <v>658</v>
      </c>
      <c r="O1573" s="39" t="s">
        <v>62</v>
      </c>
      <c r="Q1573" s="39"/>
      <c r="R1573" s="80"/>
    </row>
    <row r="1574" spans="3:18" x14ac:dyDescent="0.15">
      <c r="C1574" s="97" t="s">
        <v>1597</v>
      </c>
      <c r="D1574" s="1" t="s">
        <v>68</v>
      </c>
      <c r="E1574" s="80" t="s">
        <v>61</v>
      </c>
      <c r="F1574" s="39" t="s">
        <v>62</v>
      </c>
      <c r="J1574" s="80"/>
      <c r="K1574" s="39"/>
      <c r="N1574" s="100"/>
      <c r="O1574" s="39"/>
      <c r="Q1574" s="39"/>
      <c r="R1574" s="80"/>
    </row>
    <row r="1575" spans="3:18" x14ac:dyDescent="0.15">
      <c r="C1575" s="97" t="s">
        <v>1598</v>
      </c>
      <c r="D1575" s="1" t="s">
        <v>68</v>
      </c>
      <c r="E1575" s="80" t="s">
        <v>61</v>
      </c>
      <c r="F1575" s="39" t="s">
        <v>62</v>
      </c>
      <c r="J1575" s="80"/>
      <c r="K1575" s="39"/>
      <c r="N1575" s="100"/>
      <c r="O1575" s="39"/>
      <c r="Q1575" s="39"/>
      <c r="R1575" s="80"/>
    </row>
    <row r="1576" spans="3:18" x14ac:dyDescent="0.15">
      <c r="C1576" s="97" t="s">
        <v>1599</v>
      </c>
      <c r="D1576" s="1" t="s">
        <v>64</v>
      </c>
      <c r="E1576" s="80" t="s">
        <v>88</v>
      </c>
      <c r="F1576" s="39" t="s">
        <v>69</v>
      </c>
      <c r="G1576" s="1">
        <v>11.6</v>
      </c>
      <c r="H1576" s="1">
        <v>3</v>
      </c>
      <c r="I1576" s="1">
        <v>14.6</v>
      </c>
      <c r="J1576" s="80">
        <v>290</v>
      </c>
      <c r="K1576" s="39" t="s">
        <v>62</v>
      </c>
      <c r="N1576" s="100"/>
      <c r="O1576" s="39"/>
      <c r="Q1576" s="39"/>
      <c r="R1576" s="80"/>
    </row>
    <row r="1577" spans="3:18" x14ac:dyDescent="0.15">
      <c r="C1577" s="97" t="s">
        <v>1600</v>
      </c>
      <c r="D1577" s="1" t="s">
        <v>64</v>
      </c>
      <c r="E1577" s="80" t="s">
        <v>61</v>
      </c>
      <c r="F1577" s="39" t="s">
        <v>69</v>
      </c>
      <c r="G1577" s="98">
        <v>14.07</v>
      </c>
      <c r="H1577" s="98">
        <v>0.15</v>
      </c>
      <c r="I1577" s="98">
        <v>14.22</v>
      </c>
      <c r="J1577" s="99">
        <v>379</v>
      </c>
      <c r="K1577" s="39" t="s">
        <v>69</v>
      </c>
      <c r="L1577" s="1">
        <v>16.940000000000001</v>
      </c>
      <c r="M1577" s="1">
        <v>31.160000000000004</v>
      </c>
      <c r="N1577" s="100">
        <v>279</v>
      </c>
      <c r="O1577" s="39" t="str">
        <f>+VLOOKUP(C1577,'[1]Notas 3º - TL'!$A$1:$B$678,2,"FALSO")</f>
        <v>SI</v>
      </c>
      <c r="Q1577" s="39"/>
      <c r="R1577" s="80"/>
    </row>
    <row r="1578" spans="3:18" x14ac:dyDescent="0.15">
      <c r="C1578" s="97" t="s">
        <v>1601</v>
      </c>
      <c r="D1578" s="1" t="s">
        <v>68</v>
      </c>
      <c r="E1578" s="80" t="s">
        <v>61</v>
      </c>
      <c r="F1578" s="39" t="s">
        <v>62</v>
      </c>
      <c r="J1578" s="80"/>
      <c r="K1578" s="39"/>
      <c r="N1578" s="100"/>
      <c r="O1578" s="39"/>
      <c r="Q1578" s="39"/>
      <c r="R1578" s="80"/>
    </row>
    <row r="1579" spans="3:18" x14ac:dyDescent="0.15">
      <c r="C1579" s="97" t="s">
        <v>1804</v>
      </c>
      <c r="D1579" s="1" t="s">
        <v>64</v>
      </c>
      <c r="E1579" s="80" t="s">
        <v>61</v>
      </c>
      <c r="F1579" s="39" t="s">
        <v>69</v>
      </c>
      <c r="G1579" s="98">
        <v>13.06</v>
      </c>
      <c r="H1579" s="98">
        <v>2.68</v>
      </c>
      <c r="I1579" s="98">
        <v>15.74</v>
      </c>
      <c r="J1579" s="99">
        <v>125</v>
      </c>
      <c r="K1579" s="39" t="s">
        <v>69</v>
      </c>
      <c r="L1579" s="1">
        <v>16.52</v>
      </c>
      <c r="M1579" s="1">
        <v>32.26</v>
      </c>
      <c r="N1579" s="100">
        <v>169</v>
      </c>
      <c r="O1579" s="39" t="s">
        <v>69</v>
      </c>
      <c r="P1579" s="1">
        <v>20.02</v>
      </c>
      <c r="Q1579" s="39">
        <f>+P1579+M1579</f>
        <v>52.28</v>
      </c>
      <c r="R1579" s="99">
        <v>302</v>
      </c>
    </row>
    <row r="1580" spans="3:18" x14ac:dyDescent="0.15">
      <c r="C1580" s="97" t="s">
        <v>1603</v>
      </c>
      <c r="D1580" s="1" t="s">
        <v>68</v>
      </c>
      <c r="E1580" s="80" t="s">
        <v>61</v>
      </c>
      <c r="F1580" s="39" t="s">
        <v>62</v>
      </c>
      <c r="J1580" s="80"/>
      <c r="K1580" s="39"/>
      <c r="N1580" s="100"/>
      <c r="O1580" s="39"/>
      <c r="Q1580" s="39"/>
      <c r="R1580" s="80"/>
    </row>
    <row r="1581" spans="3:18" x14ac:dyDescent="0.15">
      <c r="C1581" s="97" t="s">
        <v>1604</v>
      </c>
      <c r="D1581" s="1" t="s">
        <v>68</v>
      </c>
      <c r="E1581" s="80" t="s">
        <v>61</v>
      </c>
      <c r="F1581" s="39" t="s">
        <v>69</v>
      </c>
      <c r="G1581" s="1">
        <v>10.31</v>
      </c>
      <c r="H1581" s="1">
        <v>1.1000000000000001</v>
      </c>
      <c r="I1581" s="1">
        <v>11.41</v>
      </c>
      <c r="J1581" s="80">
        <v>1218</v>
      </c>
      <c r="K1581" s="39" t="s">
        <v>62</v>
      </c>
      <c r="N1581" s="100"/>
      <c r="O1581" s="39"/>
      <c r="Q1581" s="39"/>
      <c r="R1581" s="80"/>
    </row>
    <row r="1582" spans="3:18" x14ac:dyDescent="0.15">
      <c r="C1582" s="97" t="s">
        <v>1605</v>
      </c>
      <c r="D1582" s="1" t="s">
        <v>68</v>
      </c>
      <c r="E1582" s="80" t="s">
        <v>61</v>
      </c>
      <c r="F1582" s="39" t="s">
        <v>69</v>
      </c>
      <c r="G1582" s="98">
        <v>10.66</v>
      </c>
      <c r="H1582" s="98">
        <v>1.26</v>
      </c>
      <c r="I1582" s="98">
        <v>11.92</v>
      </c>
      <c r="J1582" s="99">
        <v>1085</v>
      </c>
      <c r="K1582" s="39" t="s">
        <v>69</v>
      </c>
      <c r="L1582" s="1">
        <v>19</v>
      </c>
      <c r="M1582" s="1">
        <v>30.92</v>
      </c>
      <c r="N1582" s="100">
        <v>308</v>
      </c>
      <c r="O1582" s="39" t="s">
        <v>62</v>
      </c>
      <c r="Q1582" s="39"/>
      <c r="R1582" s="80"/>
    </row>
    <row r="1583" spans="3:18" x14ac:dyDescent="0.15">
      <c r="C1583" s="97" t="s">
        <v>1606</v>
      </c>
      <c r="D1583" s="1" t="s">
        <v>68</v>
      </c>
      <c r="E1583" s="80" t="s">
        <v>61</v>
      </c>
      <c r="F1583" s="39" t="s">
        <v>62</v>
      </c>
      <c r="J1583" s="80"/>
      <c r="K1583" s="39"/>
      <c r="N1583" s="100"/>
      <c r="O1583" s="39"/>
      <c r="Q1583" s="39"/>
      <c r="R1583" s="80"/>
    </row>
    <row r="1584" spans="3:18" x14ac:dyDescent="0.15">
      <c r="C1584" s="97" t="s">
        <v>1813</v>
      </c>
      <c r="D1584" s="1" t="s">
        <v>79</v>
      </c>
      <c r="E1584" s="80" t="s">
        <v>61</v>
      </c>
      <c r="F1584" s="39" t="s">
        <v>69</v>
      </c>
      <c r="G1584" s="98">
        <v>14.13</v>
      </c>
      <c r="H1584" s="98">
        <v>2.84</v>
      </c>
      <c r="I1584" s="98">
        <v>16.97</v>
      </c>
      <c r="J1584" s="99">
        <v>29</v>
      </c>
      <c r="K1584" s="39" t="s">
        <v>69</v>
      </c>
      <c r="L1584" s="1">
        <v>18.649999999999999</v>
      </c>
      <c r="M1584" s="1">
        <v>35.619999999999997</v>
      </c>
      <c r="N1584" s="100">
        <v>22</v>
      </c>
      <c r="O1584" s="39" t="s">
        <v>69</v>
      </c>
      <c r="P1584" s="1">
        <v>24.1</v>
      </c>
      <c r="Q1584" s="39">
        <f>+P1584+M1584</f>
        <v>59.72</v>
      </c>
      <c r="R1584" s="99">
        <v>49</v>
      </c>
    </row>
    <row r="1585" spans="3:18" x14ac:dyDescent="0.15">
      <c r="C1585" s="97" t="s">
        <v>1608</v>
      </c>
      <c r="D1585" s="1" t="s">
        <v>64</v>
      </c>
      <c r="E1585" s="80" t="s">
        <v>61</v>
      </c>
      <c r="F1585" s="39" t="s">
        <v>62</v>
      </c>
      <c r="J1585" s="80"/>
      <c r="K1585" s="39"/>
      <c r="N1585" s="100"/>
      <c r="O1585" s="39"/>
      <c r="Q1585" s="39"/>
      <c r="R1585" s="80"/>
    </row>
    <row r="1586" spans="3:18" x14ac:dyDescent="0.15">
      <c r="C1586" s="97" t="s">
        <v>1609</v>
      </c>
      <c r="D1586" s="1" t="s">
        <v>82</v>
      </c>
      <c r="E1586" s="80" t="s">
        <v>61</v>
      </c>
      <c r="F1586" s="39" t="s">
        <v>69</v>
      </c>
      <c r="G1586" s="1">
        <v>10.24</v>
      </c>
      <c r="H1586" s="1">
        <v>0.94</v>
      </c>
      <c r="I1586" s="1">
        <v>11.18</v>
      </c>
      <c r="J1586" s="80">
        <v>1268</v>
      </c>
      <c r="K1586" s="39" t="s">
        <v>62</v>
      </c>
      <c r="N1586" s="100"/>
      <c r="O1586" s="39"/>
      <c r="Q1586" s="39"/>
      <c r="R1586" s="80"/>
    </row>
    <row r="1587" spans="3:18" x14ac:dyDescent="0.15">
      <c r="C1587" s="97" t="s">
        <v>1610</v>
      </c>
      <c r="D1587" s="1" t="s">
        <v>72</v>
      </c>
      <c r="E1587" s="80" t="s">
        <v>61</v>
      </c>
      <c r="F1587" s="39" t="s">
        <v>62</v>
      </c>
      <c r="J1587" s="80"/>
      <c r="K1587" s="39"/>
      <c r="N1587" s="100"/>
      <c r="O1587" s="39"/>
      <c r="Q1587" s="39"/>
      <c r="R1587" s="80"/>
    </row>
    <row r="1588" spans="3:18" x14ac:dyDescent="0.15">
      <c r="C1588" s="97" t="s">
        <v>1611</v>
      </c>
      <c r="D1588" s="1" t="s">
        <v>66</v>
      </c>
      <c r="E1588" s="80" t="s">
        <v>61</v>
      </c>
      <c r="F1588" s="39" t="s">
        <v>62</v>
      </c>
      <c r="J1588" s="80"/>
      <c r="K1588" s="39"/>
      <c r="N1588" s="100"/>
      <c r="O1588" s="39"/>
      <c r="Q1588" s="39"/>
      <c r="R1588" s="80"/>
    </row>
    <row r="1589" spans="3:18" x14ac:dyDescent="0.15">
      <c r="C1589" s="97" t="s">
        <v>1820</v>
      </c>
      <c r="D1589" s="1" t="s">
        <v>79</v>
      </c>
      <c r="E1589" s="80" t="s">
        <v>61</v>
      </c>
      <c r="F1589" s="39" t="s">
        <v>69</v>
      </c>
      <c r="G1589" s="98">
        <v>13.91</v>
      </c>
      <c r="H1589" s="98">
        <v>1.73</v>
      </c>
      <c r="I1589" s="98">
        <v>15.64</v>
      </c>
      <c r="J1589" s="99">
        <v>137</v>
      </c>
      <c r="K1589" s="39" t="s">
        <v>69</v>
      </c>
      <c r="L1589" s="1">
        <v>16.22</v>
      </c>
      <c r="M1589" s="1">
        <v>31.86</v>
      </c>
      <c r="N1589" s="100">
        <v>202</v>
      </c>
      <c r="O1589" s="39" t="s">
        <v>69</v>
      </c>
      <c r="P1589" s="1">
        <v>25.64</v>
      </c>
      <c r="Q1589" s="39">
        <f>+P1589+M1589</f>
        <v>57.5</v>
      </c>
      <c r="R1589" s="99">
        <v>96</v>
      </c>
    </row>
    <row r="1590" spans="3:18" x14ac:dyDescent="0.15">
      <c r="C1590" s="97" t="s">
        <v>1613</v>
      </c>
      <c r="D1590" s="1" t="s">
        <v>326</v>
      </c>
      <c r="E1590" s="80" t="s">
        <v>237</v>
      </c>
      <c r="F1590" s="39" t="s">
        <v>69</v>
      </c>
      <c r="G1590" s="98">
        <v>12.51</v>
      </c>
      <c r="H1590" s="98">
        <v>0.9</v>
      </c>
      <c r="I1590" s="98">
        <v>13.41</v>
      </c>
      <c r="J1590" s="99">
        <v>604</v>
      </c>
      <c r="K1590" s="39" t="s">
        <v>69</v>
      </c>
      <c r="L1590" s="1">
        <v>15.59</v>
      </c>
      <c r="M1590" s="1">
        <v>29</v>
      </c>
      <c r="N1590" s="100">
        <v>590</v>
      </c>
      <c r="O1590" s="39" t="str">
        <f>+VLOOKUP(C1590,'[1]Notas 3º - TL'!$A$1:$B$678,2,"FALSO")</f>
        <v>SI</v>
      </c>
      <c r="Q1590" s="39"/>
      <c r="R1590" s="80"/>
    </row>
    <row r="1591" spans="3:18" x14ac:dyDescent="0.15">
      <c r="C1591" s="97" t="s">
        <v>1614</v>
      </c>
      <c r="D1591" s="1" t="s">
        <v>72</v>
      </c>
      <c r="E1591" s="80" t="s">
        <v>61</v>
      </c>
      <c r="F1591" s="39" t="s">
        <v>62</v>
      </c>
      <c r="J1591" s="80"/>
      <c r="K1591" s="39"/>
      <c r="N1591" s="100"/>
      <c r="O1591" s="39"/>
      <c r="Q1591" s="39"/>
      <c r="R1591" s="80"/>
    </row>
    <row r="1592" spans="3:18" x14ac:dyDescent="0.15">
      <c r="C1592" s="97" t="s">
        <v>1615</v>
      </c>
      <c r="D1592" s="1" t="s">
        <v>72</v>
      </c>
      <c r="E1592" s="80" t="s">
        <v>61</v>
      </c>
      <c r="F1592" s="39" t="s">
        <v>62</v>
      </c>
      <c r="J1592" s="80"/>
      <c r="K1592" s="39"/>
      <c r="N1592" s="100"/>
      <c r="O1592" s="39"/>
      <c r="Q1592" s="39"/>
      <c r="R1592" s="80"/>
    </row>
    <row r="1593" spans="3:18" x14ac:dyDescent="0.15">
      <c r="C1593" s="97" t="s">
        <v>1616</v>
      </c>
      <c r="D1593" s="1" t="s">
        <v>64</v>
      </c>
      <c r="E1593" s="80" t="s">
        <v>61</v>
      </c>
      <c r="F1593" s="39" t="s">
        <v>62</v>
      </c>
      <c r="J1593" s="80"/>
      <c r="K1593" s="39"/>
      <c r="N1593" s="100"/>
      <c r="O1593" s="39"/>
      <c r="Q1593" s="39"/>
      <c r="R1593" s="80"/>
    </row>
    <row r="1594" spans="3:18" x14ac:dyDescent="0.15">
      <c r="C1594" s="97" t="s">
        <v>1617</v>
      </c>
      <c r="D1594" s="1" t="s">
        <v>66</v>
      </c>
      <c r="E1594" s="80" t="s">
        <v>61</v>
      </c>
      <c r="F1594" s="39" t="s">
        <v>69</v>
      </c>
      <c r="G1594" s="98">
        <v>10.48</v>
      </c>
      <c r="H1594" s="98">
        <v>2.68</v>
      </c>
      <c r="I1594" s="98">
        <v>13.16</v>
      </c>
      <c r="J1594" s="99">
        <v>683</v>
      </c>
      <c r="K1594" s="39" t="s">
        <v>69</v>
      </c>
      <c r="L1594" s="1">
        <v>16.350000000000001</v>
      </c>
      <c r="M1594" s="1">
        <v>29.51</v>
      </c>
      <c r="N1594" s="100">
        <v>522</v>
      </c>
      <c r="O1594" s="39" t="str">
        <f>+VLOOKUP(C1594,'[1]Notas 3º - TL'!$A$1:$B$678,2,"FALSO")</f>
        <v>SI</v>
      </c>
      <c r="Q1594" s="39"/>
      <c r="R1594" s="80"/>
    </row>
    <row r="1595" spans="3:18" x14ac:dyDescent="0.15">
      <c r="C1595" s="97" t="s">
        <v>1617</v>
      </c>
      <c r="D1595" s="1" t="s">
        <v>68</v>
      </c>
      <c r="E1595" s="80" t="s">
        <v>61</v>
      </c>
      <c r="F1595" s="39" t="s">
        <v>69</v>
      </c>
      <c r="G1595" s="98">
        <v>10.48</v>
      </c>
      <c r="H1595" s="98">
        <v>2.68</v>
      </c>
      <c r="I1595" s="98">
        <v>13.16</v>
      </c>
      <c r="J1595" s="99">
        <v>683</v>
      </c>
      <c r="K1595" s="39" t="s">
        <v>69</v>
      </c>
      <c r="L1595" s="1">
        <v>16.350000000000001</v>
      </c>
      <c r="M1595" s="1">
        <v>29.51</v>
      </c>
      <c r="N1595" s="100">
        <v>522</v>
      </c>
      <c r="O1595" s="39" t="s">
        <v>62</v>
      </c>
      <c r="Q1595" s="39"/>
      <c r="R1595" s="80"/>
    </row>
    <row r="1596" spans="3:18" x14ac:dyDescent="0.15">
      <c r="C1596" s="97" t="s">
        <v>1618</v>
      </c>
      <c r="D1596" s="1" t="s">
        <v>68</v>
      </c>
      <c r="E1596" s="80" t="s">
        <v>61</v>
      </c>
      <c r="F1596" s="39" t="s">
        <v>69</v>
      </c>
      <c r="G1596" s="1">
        <v>10.33</v>
      </c>
      <c r="H1596" s="1">
        <v>1.42</v>
      </c>
      <c r="I1596" s="1">
        <v>11.75</v>
      </c>
      <c r="J1596" s="80">
        <v>1133</v>
      </c>
      <c r="K1596" s="39" t="s">
        <v>62</v>
      </c>
      <c r="N1596" s="100"/>
      <c r="O1596" s="39"/>
      <c r="Q1596" s="39"/>
      <c r="R1596" s="80"/>
    </row>
    <row r="1597" spans="3:18" x14ac:dyDescent="0.15">
      <c r="C1597" s="97" t="s">
        <v>1619</v>
      </c>
      <c r="D1597" s="1" t="s">
        <v>72</v>
      </c>
      <c r="E1597" s="80" t="s">
        <v>61</v>
      </c>
      <c r="F1597" s="39" t="s">
        <v>69</v>
      </c>
      <c r="G1597" s="98">
        <v>10.6</v>
      </c>
      <c r="H1597" s="98">
        <v>1.42</v>
      </c>
      <c r="I1597" s="98">
        <v>12.02</v>
      </c>
      <c r="J1597" s="99">
        <v>1057</v>
      </c>
      <c r="K1597" s="39" t="s">
        <v>69</v>
      </c>
      <c r="L1597" s="1">
        <v>16.940000000000001</v>
      </c>
      <c r="M1597" s="1">
        <v>28.96</v>
      </c>
      <c r="N1597" s="100">
        <v>594</v>
      </c>
      <c r="O1597" s="39" t="str">
        <f>+VLOOKUP(C1597,'[1]Notas 3º - TL'!$A$1:$B$678,2,"FALSO")</f>
        <v>SI</v>
      </c>
      <c r="Q1597" s="39"/>
      <c r="R1597" s="80"/>
    </row>
    <row r="1598" spans="3:18" x14ac:dyDescent="0.15">
      <c r="C1598" s="97" t="s">
        <v>1620</v>
      </c>
      <c r="D1598" s="1" t="s">
        <v>64</v>
      </c>
      <c r="E1598" s="80" t="s">
        <v>61</v>
      </c>
      <c r="F1598" s="39" t="s">
        <v>62</v>
      </c>
      <c r="J1598" s="80"/>
      <c r="K1598" s="39"/>
      <c r="N1598" s="100"/>
      <c r="O1598" s="39"/>
      <c r="Q1598" s="39"/>
      <c r="R1598" s="80"/>
    </row>
    <row r="1599" spans="3:18" x14ac:dyDescent="0.15">
      <c r="C1599" s="97" t="s">
        <v>1621</v>
      </c>
      <c r="D1599" s="1" t="s">
        <v>72</v>
      </c>
      <c r="E1599" s="80" t="s">
        <v>61</v>
      </c>
      <c r="F1599" s="39" t="s">
        <v>62</v>
      </c>
      <c r="J1599" s="80"/>
      <c r="K1599" s="39"/>
      <c r="N1599" s="100"/>
      <c r="O1599" s="39"/>
      <c r="Q1599" s="39"/>
      <c r="R1599" s="80"/>
    </row>
    <row r="1600" spans="3:18" x14ac:dyDescent="0.15">
      <c r="C1600" s="97" t="s">
        <v>1622</v>
      </c>
      <c r="D1600" s="1" t="s">
        <v>85</v>
      </c>
      <c r="E1600" s="80" t="s">
        <v>61</v>
      </c>
      <c r="F1600" s="39" t="s">
        <v>69</v>
      </c>
      <c r="G1600" s="98">
        <v>11.51</v>
      </c>
      <c r="H1600" s="98">
        <v>1.26</v>
      </c>
      <c r="I1600" s="98">
        <v>12.77</v>
      </c>
      <c r="J1600" s="99">
        <v>826</v>
      </c>
      <c r="K1600" s="39" t="s">
        <v>69</v>
      </c>
      <c r="L1600" s="1">
        <v>15.17</v>
      </c>
      <c r="M1600" s="1">
        <v>27.939999999999998</v>
      </c>
      <c r="N1600" s="100">
        <v>702</v>
      </c>
      <c r="O1600" s="39" t="str">
        <f>+VLOOKUP(C1600,'[1]Notas 3º - TL'!$A$1:$B$678,2,"FALSO")</f>
        <v>SI</v>
      </c>
      <c r="Q1600" s="39"/>
      <c r="R1600" s="80"/>
    </row>
    <row r="1601" spans="3:18" x14ac:dyDescent="0.15">
      <c r="C1601" s="97" t="s">
        <v>1623</v>
      </c>
      <c r="D1601" s="1" t="s">
        <v>82</v>
      </c>
      <c r="E1601" s="80" t="s">
        <v>237</v>
      </c>
      <c r="F1601" s="39" t="s">
        <v>62</v>
      </c>
      <c r="J1601" s="80"/>
      <c r="K1601" s="39"/>
      <c r="N1601" s="100"/>
      <c r="O1601" s="39"/>
      <c r="Q1601" s="39"/>
      <c r="R1601" s="80"/>
    </row>
    <row r="1602" spans="3:18" x14ac:dyDescent="0.15">
      <c r="C1602" s="97" t="s">
        <v>1624</v>
      </c>
      <c r="D1602" s="1" t="s">
        <v>66</v>
      </c>
      <c r="E1602" s="80" t="s">
        <v>61</v>
      </c>
      <c r="F1602" s="39" t="s">
        <v>62</v>
      </c>
      <c r="J1602" s="80"/>
      <c r="K1602" s="39"/>
      <c r="N1602" s="100"/>
      <c r="O1602" s="39"/>
      <c r="Q1602" s="39"/>
      <c r="R1602" s="80"/>
    </row>
    <row r="1603" spans="3:18" x14ac:dyDescent="0.15">
      <c r="C1603" s="97" t="s">
        <v>1835</v>
      </c>
      <c r="D1603" s="1" t="s">
        <v>68</v>
      </c>
      <c r="E1603" s="80" t="s">
        <v>61</v>
      </c>
      <c r="F1603" s="39" t="s">
        <v>69</v>
      </c>
      <c r="G1603" s="98">
        <v>11.51</v>
      </c>
      <c r="H1603" s="98">
        <v>1.89</v>
      </c>
      <c r="I1603" s="98">
        <v>13.4</v>
      </c>
      <c r="J1603" s="99">
        <v>609</v>
      </c>
      <c r="K1603" s="39" t="s">
        <v>69</v>
      </c>
      <c r="L1603" s="1">
        <v>16.07</v>
      </c>
      <c r="M1603" s="1">
        <v>29.47</v>
      </c>
      <c r="N1603" s="100">
        <v>528</v>
      </c>
      <c r="O1603" s="39" t="s">
        <v>69</v>
      </c>
      <c r="P1603" s="1">
        <v>23.45</v>
      </c>
      <c r="Q1603" s="39">
        <f>+P1603+M1603</f>
        <v>52.92</v>
      </c>
      <c r="R1603" s="99">
        <v>278</v>
      </c>
    </row>
    <row r="1604" spans="3:18" x14ac:dyDescent="0.15">
      <c r="C1604" s="97" t="s">
        <v>1839</v>
      </c>
      <c r="D1604" s="1" t="s">
        <v>64</v>
      </c>
      <c r="E1604" s="80" t="s">
        <v>61</v>
      </c>
      <c r="F1604" s="39" t="s">
        <v>69</v>
      </c>
      <c r="G1604" s="98">
        <v>14.75</v>
      </c>
      <c r="H1604" s="98">
        <v>0.31</v>
      </c>
      <c r="I1604" s="98">
        <v>15.06</v>
      </c>
      <c r="J1604" s="99">
        <v>218</v>
      </c>
      <c r="K1604" s="39" t="s">
        <v>69</v>
      </c>
      <c r="L1604" s="1">
        <v>15.69</v>
      </c>
      <c r="M1604" s="1">
        <v>30.75</v>
      </c>
      <c r="N1604" s="100">
        <v>325</v>
      </c>
      <c r="O1604" s="39" t="s">
        <v>69</v>
      </c>
      <c r="P1604" s="1">
        <v>24.79</v>
      </c>
      <c r="Q1604" s="39">
        <f>+P1604+M1604</f>
        <v>55.54</v>
      </c>
      <c r="R1604" s="99">
        <v>159</v>
      </c>
    </row>
    <row r="1605" spans="3:18" x14ac:dyDescent="0.15">
      <c r="C1605" s="97" t="s">
        <v>1627</v>
      </c>
      <c r="D1605" s="1" t="s">
        <v>85</v>
      </c>
      <c r="E1605" s="80" t="s">
        <v>61</v>
      </c>
      <c r="F1605" s="39" t="s">
        <v>62</v>
      </c>
      <c r="J1605" s="80"/>
      <c r="K1605" s="39"/>
      <c r="N1605" s="100"/>
      <c r="O1605" s="39"/>
      <c r="Q1605" s="39"/>
      <c r="R1605" s="80"/>
    </row>
    <row r="1606" spans="3:18" x14ac:dyDescent="0.15">
      <c r="C1606" s="97" t="s">
        <v>1628</v>
      </c>
      <c r="D1606" s="1" t="s">
        <v>68</v>
      </c>
      <c r="E1606" s="80" t="s">
        <v>61</v>
      </c>
      <c r="F1606" s="39" t="s">
        <v>62</v>
      </c>
      <c r="J1606" s="80"/>
      <c r="K1606" s="39"/>
      <c r="N1606" s="100"/>
      <c r="O1606" s="39"/>
      <c r="Q1606" s="39"/>
      <c r="R1606" s="80"/>
    </row>
    <row r="1607" spans="3:18" x14ac:dyDescent="0.15">
      <c r="C1607" s="97" t="s">
        <v>1842</v>
      </c>
      <c r="D1607" s="1" t="s">
        <v>68</v>
      </c>
      <c r="E1607" s="80" t="s">
        <v>61</v>
      </c>
      <c r="F1607" s="39" t="s">
        <v>69</v>
      </c>
      <c r="G1607" s="98">
        <v>11.6</v>
      </c>
      <c r="H1607" s="98">
        <v>1.73</v>
      </c>
      <c r="I1607" s="98">
        <v>13.33</v>
      </c>
      <c r="J1607" s="99">
        <v>633</v>
      </c>
      <c r="K1607" s="39" t="s">
        <v>69</v>
      </c>
      <c r="L1607" s="1">
        <v>17.93</v>
      </c>
      <c r="M1607" s="1">
        <v>31.259999999999998</v>
      </c>
      <c r="N1607" s="100">
        <v>264</v>
      </c>
      <c r="O1607" s="39" t="s">
        <v>69</v>
      </c>
      <c r="P1607" s="1">
        <v>23.14</v>
      </c>
      <c r="Q1607" s="39">
        <f>+P1607+M1607</f>
        <v>54.4</v>
      </c>
      <c r="R1607" s="99">
        <v>217</v>
      </c>
    </row>
    <row r="1608" spans="3:18" x14ac:dyDescent="0.15">
      <c r="C1608" s="97" t="s">
        <v>1630</v>
      </c>
      <c r="D1608" s="1" t="s">
        <v>85</v>
      </c>
      <c r="E1608" s="80" t="s">
        <v>61</v>
      </c>
      <c r="F1608" s="39" t="s">
        <v>62</v>
      </c>
      <c r="J1608" s="80"/>
      <c r="K1608" s="39"/>
      <c r="N1608" s="100"/>
      <c r="O1608" s="39"/>
      <c r="Q1608" s="39"/>
      <c r="R1608" s="80"/>
    </row>
    <row r="1609" spans="3:18" x14ac:dyDescent="0.15">
      <c r="C1609" s="97" t="s">
        <v>1631</v>
      </c>
      <c r="D1609" s="1" t="s">
        <v>68</v>
      </c>
      <c r="E1609" s="80" t="s">
        <v>61</v>
      </c>
      <c r="F1609" s="39" t="s">
        <v>62</v>
      </c>
      <c r="J1609" s="80"/>
      <c r="K1609" s="39"/>
      <c r="N1609" s="100"/>
      <c r="O1609" s="39"/>
      <c r="Q1609" s="39"/>
      <c r="R1609" s="80"/>
    </row>
    <row r="1610" spans="3:18" x14ac:dyDescent="0.15">
      <c r="C1610" s="97" t="s">
        <v>1632</v>
      </c>
      <c r="D1610" s="1" t="s">
        <v>68</v>
      </c>
      <c r="E1610" s="80" t="s">
        <v>61</v>
      </c>
      <c r="F1610" s="39" t="s">
        <v>62</v>
      </c>
      <c r="J1610" s="80"/>
      <c r="K1610" s="39"/>
      <c r="N1610" s="100"/>
      <c r="O1610" s="39"/>
      <c r="Q1610" s="39"/>
      <c r="R1610" s="80"/>
    </row>
    <row r="1611" spans="3:18" x14ac:dyDescent="0.15">
      <c r="C1611" s="97" t="s">
        <v>1852</v>
      </c>
      <c r="D1611" s="1" t="s">
        <v>72</v>
      </c>
      <c r="E1611" s="80" t="s">
        <v>61</v>
      </c>
      <c r="F1611" s="39" t="s">
        <v>69</v>
      </c>
      <c r="G1611" s="98">
        <v>13.47</v>
      </c>
      <c r="H1611" s="98">
        <v>1.73</v>
      </c>
      <c r="I1611" s="98">
        <v>15.200000000000001</v>
      </c>
      <c r="J1611" s="99">
        <v>192</v>
      </c>
      <c r="K1611" s="39" t="s">
        <v>69</v>
      </c>
      <c r="L1611" s="1">
        <v>17.63</v>
      </c>
      <c r="M1611" s="1">
        <v>32.83</v>
      </c>
      <c r="N1611" s="100">
        <v>135</v>
      </c>
      <c r="O1611" s="39" t="s">
        <v>69</v>
      </c>
      <c r="P1611" s="1">
        <v>21.78</v>
      </c>
      <c r="Q1611" s="39">
        <f>+P1611+M1611</f>
        <v>54.61</v>
      </c>
      <c r="R1611" s="99">
        <v>208</v>
      </c>
    </row>
    <row r="1612" spans="3:18" x14ac:dyDescent="0.15">
      <c r="C1612" s="97" t="s">
        <v>1634</v>
      </c>
      <c r="D1612" s="1" t="s">
        <v>68</v>
      </c>
      <c r="E1612" s="80" t="s">
        <v>61</v>
      </c>
      <c r="F1612" s="39" t="s">
        <v>69</v>
      </c>
      <c r="G1612" s="1">
        <v>13.25</v>
      </c>
      <c r="H1612" s="1">
        <v>0.78</v>
      </c>
      <c r="I1612" s="1">
        <v>14.03</v>
      </c>
      <c r="J1612" s="80">
        <v>422</v>
      </c>
      <c r="K1612" s="39" t="s">
        <v>62</v>
      </c>
      <c r="N1612" s="100"/>
      <c r="O1612" s="39"/>
      <c r="Q1612" s="39"/>
      <c r="R1612" s="80"/>
    </row>
    <row r="1613" spans="3:18" x14ac:dyDescent="0.15">
      <c r="C1613" s="97" t="s">
        <v>1635</v>
      </c>
      <c r="D1613" s="1" t="s">
        <v>72</v>
      </c>
      <c r="E1613" s="80" t="s">
        <v>61</v>
      </c>
      <c r="F1613" s="39" t="s">
        <v>69</v>
      </c>
      <c r="G1613" s="1">
        <v>11.41</v>
      </c>
      <c r="H1613" s="1">
        <v>0.15</v>
      </c>
      <c r="I1613" s="1">
        <v>11.56</v>
      </c>
      <c r="J1613" s="80">
        <v>1188</v>
      </c>
      <c r="K1613" s="39" t="s">
        <v>62</v>
      </c>
      <c r="N1613" s="100"/>
      <c r="O1613" s="39"/>
      <c r="Q1613" s="39"/>
      <c r="R1613" s="80"/>
    </row>
    <row r="1614" spans="3:18" x14ac:dyDescent="0.15">
      <c r="C1614" s="97" t="s">
        <v>1636</v>
      </c>
      <c r="D1614" s="1" t="s">
        <v>68</v>
      </c>
      <c r="E1614" s="80" t="s">
        <v>61</v>
      </c>
      <c r="F1614" s="39" t="s">
        <v>62</v>
      </c>
      <c r="J1614" s="80"/>
      <c r="K1614" s="39"/>
      <c r="N1614" s="100"/>
      <c r="O1614" s="39"/>
      <c r="Q1614" s="39"/>
      <c r="R1614" s="80"/>
    </row>
    <row r="1615" spans="3:18" x14ac:dyDescent="0.15">
      <c r="C1615" s="97" t="s">
        <v>1637</v>
      </c>
      <c r="D1615" s="1" t="s">
        <v>68</v>
      </c>
      <c r="E1615" s="80" t="s">
        <v>61</v>
      </c>
      <c r="F1615" s="39" t="s">
        <v>69</v>
      </c>
      <c r="G1615" s="1">
        <v>10.89</v>
      </c>
      <c r="H1615" s="1">
        <v>0.63</v>
      </c>
      <c r="I1615" s="1">
        <v>11.520000000000001</v>
      </c>
      <c r="J1615" s="80">
        <v>1196</v>
      </c>
      <c r="K1615" s="39" t="s">
        <v>62</v>
      </c>
      <c r="N1615" s="100"/>
      <c r="O1615" s="39"/>
      <c r="Q1615" s="39"/>
      <c r="R1615" s="80"/>
    </row>
    <row r="1616" spans="3:18" x14ac:dyDescent="0.15">
      <c r="C1616" s="97" t="s">
        <v>1638</v>
      </c>
      <c r="D1616" s="1" t="s">
        <v>72</v>
      </c>
      <c r="E1616" s="80" t="s">
        <v>61</v>
      </c>
      <c r="F1616" s="39" t="s">
        <v>62</v>
      </c>
      <c r="J1616" s="80"/>
      <c r="K1616" s="39"/>
      <c r="N1616" s="100"/>
      <c r="O1616" s="39"/>
      <c r="Q1616" s="39"/>
      <c r="R1616" s="80"/>
    </row>
    <row r="1617" spans="2:18" x14ac:dyDescent="0.15">
      <c r="C1617" s="97" t="s">
        <v>1639</v>
      </c>
      <c r="D1617" s="1" t="s">
        <v>79</v>
      </c>
      <c r="E1617" s="80" t="s">
        <v>61</v>
      </c>
      <c r="F1617" s="39" t="s">
        <v>62</v>
      </c>
      <c r="J1617" s="80"/>
      <c r="K1617" s="39"/>
      <c r="N1617" s="100"/>
      <c r="O1617" s="39"/>
      <c r="Q1617" s="39"/>
      <c r="R1617" s="80"/>
    </row>
    <row r="1618" spans="2:18" x14ac:dyDescent="0.15">
      <c r="C1618" s="97" t="s">
        <v>1640</v>
      </c>
      <c r="D1618" s="1" t="s">
        <v>60</v>
      </c>
      <c r="E1618" s="80" t="s">
        <v>61</v>
      </c>
      <c r="F1618" s="39" t="s">
        <v>62</v>
      </c>
      <c r="J1618" s="80"/>
      <c r="K1618" s="39"/>
      <c r="N1618" s="100"/>
      <c r="O1618" s="39"/>
      <c r="Q1618" s="39"/>
      <c r="R1618" s="80"/>
    </row>
    <row r="1619" spans="2:18" x14ac:dyDescent="0.15">
      <c r="C1619" s="97" t="s">
        <v>1641</v>
      </c>
      <c r="D1619" s="1" t="s">
        <v>72</v>
      </c>
      <c r="E1619" s="80" t="s">
        <v>88</v>
      </c>
      <c r="F1619" s="39" t="s">
        <v>62</v>
      </c>
      <c r="J1619" s="80"/>
      <c r="K1619" s="39"/>
      <c r="N1619" s="100"/>
      <c r="O1619" s="39"/>
      <c r="Q1619" s="39"/>
      <c r="R1619" s="80"/>
    </row>
    <row r="1620" spans="2:18" x14ac:dyDescent="0.15">
      <c r="C1620" s="97" t="s">
        <v>1642</v>
      </c>
      <c r="D1620" s="1" t="s">
        <v>60</v>
      </c>
      <c r="E1620" s="80" t="s">
        <v>88</v>
      </c>
      <c r="F1620" s="39" t="s">
        <v>62</v>
      </c>
      <c r="J1620" s="80"/>
      <c r="K1620" s="39"/>
      <c r="N1620" s="100"/>
      <c r="O1620" s="39"/>
      <c r="Q1620" s="39"/>
      <c r="R1620" s="80"/>
    </row>
    <row r="1621" spans="2:18" x14ac:dyDescent="0.15">
      <c r="C1621" s="97" t="s">
        <v>1643</v>
      </c>
      <c r="D1621" s="1" t="s">
        <v>79</v>
      </c>
      <c r="E1621" s="80" t="s">
        <v>61</v>
      </c>
      <c r="F1621" s="39" t="s">
        <v>69</v>
      </c>
      <c r="G1621" s="1">
        <v>12.08</v>
      </c>
      <c r="H1621" s="1">
        <v>2.36</v>
      </c>
      <c r="I1621" s="1">
        <v>14.44</v>
      </c>
      <c r="J1621" s="80">
        <v>327</v>
      </c>
      <c r="K1621" s="39" t="s">
        <v>62</v>
      </c>
      <c r="N1621" s="100"/>
      <c r="O1621" s="39"/>
      <c r="Q1621" s="39"/>
      <c r="R1621" s="80"/>
    </row>
    <row r="1622" spans="2:18" x14ac:dyDescent="0.15">
      <c r="C1622" s="97" t="s">
        <v>1644</v>
      </c>
      <c r="D1622" s="1" t="s">
        <v>79</v>
      </c>
      <c r="E1622" s="80" t="s">
        <v>61</v>
      </c>
      <c r="F1622" s="39" t="s">
        <v>69</v>
      </c>
      <c r="G1622" s="98">
        <v>12.51</v>
      </c>
      <c r="H1622" s="98">
        <v>0.47</v>
      </c>
      <c r="I1622" s="98">
        <v>12.98</v>
      </c>
      <c r="J1622" s="99">
        <v>747</v>
      </c>
      <c r="K1622" s="39" t="s">
        <v>69</v>
      </c>
      <c r="L1622" s="98">
        <v>15</v>
      </c>
      <c r="M1622" s="1">
        <v>27.98</v>
      </c>
      <c r="N1622" s="100">
        <v>699</v>
      </c>
      <c r="O1622" s="39" t="str">
        <f>+VLOOKUP(C1622,'[1]Notas 3º - TL'!$A$1:$B$678,2,"FALSO")</f>
        <v>SI</v>
      </c>
      <c r="Q1622" s="39"/>
      <c r="R1622" s="80"/>
    </row>
    <row r="1623" spans="2:18" x14ac:dyDescent="0.15">
      <c r="C1623" s="97" t="s">
        <v>1645</v>
      </c>
      <c r="D1623" s="1" t="s">
        <v>66</v>
      </c>
      <c r="E1623" s="80" t="s">
        <v>61</v>
      </c>
      <c r="F1623" s="39" t="s">
        <v>69</v>
      </c>
      <c r="G1623" s="1">
        <v>10.86</v>
      </c>
      <c r="H1623" s="1">
        <v>2.52</v>
      </c>
      <c r="I1623" s="1">
        <v>13.379999999999999</v>
      </c>
      <c r="J1623" s="80">
        <v>619</v>
      </c>
      <c r="K1623" s="39" t="s">
        <v>62</v>
      </c>
      <c r="N1623" s="100"/>
      <c r="O1623" s="39"/>
      <c r="Q1623" s="39"/>
      <c r="R1623" s="80"/>
    </row>
    <row r="1624" spans="2:18" x14ac:dyDescent="0.15">
      <c r="C1624" s="97" t="s">
        <v>1646</v>
      </c>
      <c r="D1624" s="1" t="s">
        <v>66</v>
      </c>
      <c r="E1624" s="80" t="s">
        <v>61</v>
      </c>
      <c r="F1624" s="39" t="s">
        <v>62</v>
      </c>
      <c r="J1624" s="80"/>
      <c r="K1624" s="39"/>
      <c r="N1624" s="100"/>
      <c r="O1624" s="39"/>
      <c r="Q1624" s="39"/>
      <c r="R1624" s="80"/>
    </row>
    <row r="1625" spans="2:18" x14ac:dyDescent="0.15">
      <c r="C1625" s="97" t="s">
        <v>1647</v>
      </c>
      <c r="D1625" s="1" t="s">
        <v>79</v>
      </c>
      <c r="E1625" s="80" t="s">
        <v>61</v>
      </c>
      <c r="F1625" s="39" t="s">
        <v>62</v>
      </c>
      <c r="J1625" s="80"/>
      <c r="K1625" s="39"/>
      <c r="N1625" s="100"/>
      <c r="O1625" s="39"/>
      <c r="Q1625" s="39"/>
      <c r="R1625" s="80"/>
    </row>
    <row r="1626" spans="2:18" x14ac:dyDescent="0.15">
      <c r="C1626" s="97" t="s">
        <v>1648</v>
      </c>
      <c r="D1626" s="1" t="s">
        <v>68</v>
      </c>
      <c r="E1626" s="80" t="s">
        <v>61</v>
      </c>
      <c r="F1626" s="39" t="s">
        <v>62</v>
      </c>
      <c r="J1626" s="80"/>
      <c r="K1626" s="39"/>
      <c r="N1626" s="100"/>
      <c r="O1626" s="39"/>
      <c r="Q1626" s="39"/>
      <c r="R1626" s="80"/>
    </row>
    <row r="1627" spans="2:18" x14ac:dyDescent="0.15">
      <c r="C1627" s="97" t="s">
        <v>1649</v>
      </c>
      <c r="D1627" s="1" t="s">
        <v>66</v>
      </c>
      <c r="E1627" s="80" t="s">
        <v>61</v>
      </c>
      <c r="F1627" s="39" t="s">
        <v>62</v>
      </c>
      <c r="J1627" s="80"/>
      <c r="K1627" s="39"/>
      <c r="N1627" s="100"/>
      <c r="O1627" s="39"/>
      <c r="Q1627" s="39"/>
      <c r="R1627" s="80"/>
    </row>
    <row r="1628" spans="2:18" x14ac:dyDescent="0.15">
      <c r="C1628" s="97" t="s">
        <v>1650</v>
      </c>
      <c r="D1628" s="1" t="s">
        <v>68</v>
      </c>
      <c r="E1628" s="80" t="s">
        <v>61</v>
      </c>
      <c r="F1628" s="39" t="s">
        <v>62</v>
      </c>
      <c r="J1628" s="80"/>
      <c r="K1628" s="39"/>
      <c r="N1628" s="100"/>
      <c r="O1628" s="39"/>
      <c r="Q1628" s="39"/>
      <c r="R1628" s="80"/>
    </row>
    <row r="1629" spans="2:18" x14ac:dyDescent="0.15">
      <c r="C1629" s="97" t="s">
        <v>1651</v>
      </c>
      <c r="D1629" s="1" t="s">
        <v>60</v>
      </c>
      <c r="E1629" s="80" t="s">
        <v>61</v>
      </c>
      <c r="F1629" s="39" t="s">
        <v>62</v>
      </c>
      <c r="J1629" s="80"/>
      <c r="K1629" s="39"/>
      <c r="N1629" s="100"/>
      <c r="O1629" s="39"/>
      <c r="Q1629" s="39"/>
      <c r="R1629" s="80"/>
    </row>
    <row r="1630" spans="2:18" x14ac:dyDescent="0.15">
      <c r="B1630" s="259"/>
      <c r="C1630" s="260" t="s">
        <v>1652</v>
      </c>
      <c r="D1630" s="259" t="s">
        <v>66</v>
      </c>
      <c r="E1630" s="261" t="s">
        <v>61</v>
      </c>
      <c r="F1630" s="262" t="s">
        <v>62</v>
      </c>
      <c r="G1630" s="259"/>
      <c r="H1630" s="259"/>
      <c r="I1630" s="259"/>
      <c r="J1630" s="261"/>
      <c r="K1630" s="262"/>
      <c r="L1630" s="259"/>
      <c r="M1630" s="259"/>
      <c r="N1630" s="263"/>
      <c r="O1630" s="262"/>
      <c r="P1630" s="259"/>
      <c r="Q1630" s="262"/>
      <c r="R1630" s="261"/>
    </row>
    <row r="1631" spans="2:18" x14ac:dyDescent="0.15">
      <c r="C1631" s="97" t="s">
        <v>1653</v>
      </c>
      <c r="D1631" s="1" t="s">
        <v>68</v>
      </c>
      <c r="E1631" s="80" t="s">
        <v>61</v>
      </c>
      <c r="F1631" s="39" t="s">
        <v>69</v>
      </c>
      <c r="G1631" s="1">
        <v>10.78</v>
      </c>
      <c r="H1631" s="1">
        <v>2.21</v>
      </c>
      <c r="I1631" s="1">
        <v>12.989999999999998</v>
      </c>
      <c r="J1631" s="80">
        <v>744</v>
      </c>
      <c r="K1631" s="39" t="s">
        <v>62</v>
      </c>
      <c r="N1631" s="100"/>
      <c r="O1631" s="39"/>
      <c r="Q1631" s="39"/>
      <c r="R1631" s="80"/>
    </row>
    <row r="1632" spans="2:18" x14ac:dyDescent="0.15">
      <c r="C1632" s="97" t="s">
        <v>1854</v>
      </c>
      <c r="D1632" s="1" t="s">
        <v>85</v>
      </c>
      <c r="E1632" s="80" t="s">
        <v>61</v>
      </c>
      <c r="F1632" s="39" t="s">
        <v>69</v>
      </c>
      <c r="G1632" s="98">
        <v>12.92</v>
      </c>
      <c r="H1632" s="98">
        <v>0.47</v>
      </c>
      <c r="I1632" s="98">
        <v>13.39</v>
      </c>
      <c r="J1632" s="99">
        <v>611</v>
      </c>
      <c r="K1632" s="39" t="s">
        <v>69</v>
      </c>
      <c r="L1632" s="1">
        <v>16.07</v>
      </c>
      <c r="M1632" s="1">
        <v>29.46</v>
      </c>
      <c r="N1632" s="100">
        <v>530</v>
      </c>
      <c r="O1632" s="39" t="s">
        <v>69</v>
      </c>
      <c r="P1632" s="1">
        <v>21.91</v>
      </c>
      <c r="Q1632" s="39">
        <f>+P1632+M1632</f>
        <v>51.370000000000005</v>
      </c>
      <c r="R1632" s="99">
        <v>343</v>
      </c>
    </row>
    <row r="1633" spans="3:18" x14ac:dyDescent="0.15">
      <c r="C1633" s="97" t="s">
        <v>1658</v>
      </c>
      <c r="D1633" s="1" t="s">
        <v>68</v>
      </c>
      <c r="E1633" s="80" t="s">
        <v>61</v>
      </c>
      <c r="F1633" s="39" t="s">
        <v>62</v>
      </c>
      <c r="J1633" s="80"/>
      <c r="K1633" s="39"/>
      <c r="N1633" s="100"/>
      <c r="O1633" s="39"/>
      <c r="Q1633" s="39"/>
      <c r="R1633" s="80"/>
    </row>
    <row r="1634" spans="3:18" x14ac:dyDescent="0.15">
      <c r="C1634" s="97" t="s">
        <v>1659</v>
      </c>
      <c r="D1634" s="1" t="s">
        <v>72</v>
      </c>
      <c r="E1634" s="80" t="s">
        <v>61</v>
      </c>
      <c r="F1634" s="39" t="s">
        <v>62</v>
      </c>
      <c r="J1634" s="80"/>
      <c r="K1634" s="39"/>
      <c r="N1634" s="100"/>
      <c r="O1634" s="39"/>
      <c r="Q1634" s="39"/>
      <c r="R1634" s="80"/>
    </row>
    <row r="1635" spans="3:18" x14ac:dyDescent="0.15">
      <c r="C1635" s="97" t="s">
        <v>1660</v>
      </c>
      <c r="D1635" s="1" t="s">
        <v>64</v>
      </c>
      <c r="E1635" s="80" t="s">
        <v>61</v>
      </c>
      <c r="F1635" s="39" t="s">
        <v>69</v>
      </c>
      <c r="G1635" s="98">
        <v>13.56</v>
      </c>
      <c r="H1635" s="98">
        <v>0.63</v>
      </c>
      <c r="I1635" s="98">
        <v>14.190000000000001</v>
      </c>
      <c r="J1635" s="99">
        <v>384</v>
      </c>
      <c r="K1635" s="39" t="s">
        <v>69</v>
      </c>
      <c r="L1635" s="1">
        <v>16.399999999999999</v>
      </c>
      <c r="M1635" s="1">
        <v>30.59</v>
      </c>
      <c r="N1635" s="100">
        <v>349</v>
      </c>
      <c r="O1635" s="39" t="str">
        <f>+VLOOKUP(C1635,'[1]Notas 3º - TL'!$A$1:$B$678,2,"FALSO")</f>
        <v>SI</v>
      </c>
      <c r="Q1635" s="39"/>
      <c r="R1635" s="80"/>
    </row>
    <row r="1636" spans="3:18" x14ac:dyDescent="0.15">
      <c r="C1636" s="97" t="s">
        <v>1661</v>
      </c>
      <c r="D1636" s="1" t="s">
        <v>64</v>
      </c>
      <c r="E1636" s="80" t="s">
        <v>61</v>
      </c>
      <c r="F1636" s="39" t="s">
        <v>62</v>
      </c>
      <c r="J1636" s="80"/>
      <c r="K1636" s="39"/>
      <c r="N1636" s="100"/>
      <c r="O1636" s="39"/>
      <c r="Q1636" s="39"/>
      <c r="R1636" s="80"/>
    </row>
    <row r="1637" spans="3:18" x14ac:dyDescent="0.15">
      <c r="C1637" s="97" t="s">
        <v>1662</v>
      </c>
      <c r="D1637" s="1" t="s">
        <v>79</v>
      </c>
      <c r="E1637" s="80" t="s">
        <v>61</v>
      </c>
      <c r="F1637" s="39" t="s">
        <v>62</v>
      </c>
      <c r="J1637" s="80"/>
      <c r="K1637" s="39"/>
      <c r="N1637" s="100"/>
      <c r="O1637" s="39"/>
      <c r="Q1637" s="39"/>
      <c r="R1637" s="80"/>
    </row>
    <row r="1638" spans="3:18" x14ac:dyDescent="0.15">
      <c r="C1638" s="97" t="s">
        <v>1663</v>
      </c>
      <c r="D1638" s="1" t="s">
        <v>68</v>
      </c>
      <c r="E1638" s="80" t="s">
        <v>61</v>
      </c>
      <c r="F1638" s="39" t="s">
        <v>62</v>
      </c>
      <c r="J1638" s="80"/>
      <c r="K1638" s="39"/>
      <c r="N1638" s="100"/>
      <c r="O1638" s="39"/>
      <c r="Q1638" s="39"/>
      <c r="R1638" s="80"/>
    </row>
    <row r="1639" spans="3:18" x14ac:dyDescent="0.15">
      <c r="C1639" s="97" t="s">
        <v>1664</v>
      </c>
      <c r="D1639" s="1" t="s">
        <v>72</v>
      </c>
      <c r="E1639" s="80" t="s">
        <v>61</v>
      </c>
      <c r="F1639" s="39" t="s">
        <v>69</v>
      </c>
      <c r="G1639" s="98">
        <v>12.95</v>
      </c>
      <c r="H1639" s="98">
        <v>2.36</v>
      </c>
      <c r="I1639" s="98">
        <v>15.309999999999999</v>
      </c>
      <c r="J1639" s="99">
        <v>180</v>
      </c>
      <c r="K1639" s="39" t="s">
        <v>69</v>
      </c>
      <c r="L1639" s="1">
        <v>15.94</v>
      </c>
      <c r="M1639" s="1">
        <v>31.25</v>
      </c>
      <c r="N1639" s="100">
        <v>266</v>
      </c>
      <c r="O1639" s="39" t="s">
        <v>62</v>
      </c>
      <c r="Q1639" s="39"/>
      <c r="R1639" s="80"/>
    </row>
    <row r="1640" spans="3:18" x14ac:dyDescent="0.15">
      <c r="C1640" s="97" t="s">
        <v>1864</v>
      </c>
      <c r="D1640" s="1" t="s">
        <v>326</v>
      </c>
      <c r="E1640" s="80" t="s">
        <v>61</v>
      </c>
      <c r="F1640" s="39" t="s">
        <v>69</v>
      </c>
      <c r="G1640" s="98">
        <v>11.85</v>
      </c>
      <c r="H1640" s="98">
        <v>1.42</v>
      </c>
      <c r="I1640" s="98">
        <v>13.27</v>
      </c>
      <c r="J1640" s="99">
        <v>650</v>
      </c>
      <c r="K1640" s="39" t="s">
        <v>69</v>
      </c>
      <c r="L1640" s="1">
        <v>15.35</v>
      </c>
      <c r="M1640" s="1">
        <v>28.619999999999997</v>
      </c>
      <c r="N1640" s="100">
        <v>633</v>
      </c>
      <c r="O1640" s="39" t="s">
        <v>69</v>
      </c>
      <c r="P1640" s="1">
        <v>22.51</v>
      </c>
      <c r="Q1640" s="39">
        <f>+P1640+M1640</f>
        <v>51.129999999999995</v>
      </c>
      <c r="R1640" s="99">
        <v>351</v>
      </c>
    </row>
    <row r="1641" spans="3:18" x14ac:dyDescent="0.15">
      <c r="C1641" s="97" t="s">
        <v>1666</v>
      </c>
      <c r="D1641" s="1" t="s">
        <v>66</v>
      </c>
      <c r="E1641" s="80" t="s">
        <v>61</v>
      </c>
      <c r="F1641" s="39" t="s">
        <v>69</v>
      </c>
      <c r="G1641" s="98">
        <v>10.16</v>
      </c>
      <c r="H1641" s="98">
        <v>2.0499999999999998</v>
      </c>
      <c r="I1641" s="98">
        <v>12.21</v>
      </c>
      <c r="J1641" s="99">
        <v>1010</v>
      </c>
      <c r="K1641" s="39" t="s">
        <v>69</v>
      </c>
      <c r="L1641" s="1">
        <v>15.97</v>
      </c>
      <c r="M1641" s="1">
        <v>28.18</v>
      </c>
      <c r="N1641" s="100">
        <v>685</v>
      </c>
      <c r="O1641" s="39" t="s">
        <v>62</v>
      </c>
      <c r="Q1641" s="39"/>
      <c r="R1641" s="80"/>
    </row>
    <row r="1642" spans="3:18" x14ac:dyDescent="0.15">
      <c r="C1642" s="97" t="s">
        <v>1667</v>
      </c>
      <c r="D1642" s="1" t="s">
        <v>60</v>
      </c>
      <c r="E1642" s="80" t="s">
        <v>61</v>
      </c>
      <c r="F1642" s="39" t="s">
        <v>62</v>
      </c>
      <c r="J1642" s="80"/>
      <c r="K1642" s="39"/>
      <c r="N1642" s="100"/>
      <c r="O1642" s="39"/>
      <c r="Q1642" s="39"/>
      <c r="R1642" s="80"/>
    </row>
    <row r="1643" spans="3:18" x14ac:dyDescent="0.15">
      <c r="C1643" s="97" t="s">
        <v>1881</v>
      </c>
      <c r="D1643" s="1" t="s">
        <v>79</v>
      </c>
      <c r="E1643" s="80" t="s">
        <v>61</v>
      </c>
      <c r="F1643" s="39" t="s">
        <v>69</v>
      </c>
      <c r="G1643" s="98">
        <v>14.03</v>
      </c>
      <c r="H1643" s="98">
        <v>1.26</v>
      </c>
      <c r="I1643" s="98">
        <v>15.29</v>
      </c>
      <c r="J1643" s="99">
        <v>183</v>
      </c>
      <c r="K1643" s="39" t="s">
        <v>69</v>
      </c>
      <c r="L1643" s="1">
        <v>15.91</v>
      </c>
      <c r="M1643" s="1">
        <v>31.2</v>
      </c>
      <c r="N1643" s="100">
        <v>275</v>
      </c>
      <c r="O1643" s="39" t="s">
        <v>69</v>
      </c>
      <c r="P1643" s="1">
        <v>24.83</v>
      </c>
      <c r="Q1643" s="39">
        <f>+P1643+M1643</f>
        <v>56.03</v>
      </c>
      <c r="R1643" s="99">
        <v>132</v>
      </c>
    </row>
    <row r="1644" spans="3:18" x14ac:dyDescent="0.15">
      <c r="C1644" s="97" t="s">
        <v>1669</v>
      </c>
      <c r="D1644" s="1" t="s">
        <v>66</v>
      </c>
      <c r="E1644" s="80" t="s">
        <v>61</v>
      </c>
      <c r="F1644" s="39" t="s">
        <v>62</v>
      </c>
      <c r="J1644" s="80"/>
      <c r="K1644" s="39"/>
      <c r="N1644" s="100"/>
      <c r="O1644" s="39"/>
      <c r="Q1644" s="39"/>
      <c r="R1644" s="80"/>
    </row>
    <row r="1645" spans="3:18" x14ac:dyDescent="0.15">
      <c r="C1645" s="97" t="s">
        <v>1670</v>
      </c>
      <c r="D1645" s="1" t="s">
        <v>79</v>
      </c>
      <c r="E1645" s="80" t="s">
        <v>61</v>
      </c>
      <c r="F1645" s="39" t="s">
        <v>62</v>
      </c>
      <c r="J1645" s="80"/>
      <c r="K1645" s="39"/>
      <c r="N1645" s="100"/>
      <c r="O1645" s="39"/>
      <c r="Q1645" s="39"/>
      <c r="R1645" s="80"/>
    </row>
    <row r="1646" spans="3:18" x14ac:dyDescent="0.15">
      <c r="C1646" s="97" t="s">
        <v>1671</v>
      </c>
      <c r="D1646" s="1" t="s">
        <v>68</v>
      </c>
      <c r="E1646" s="80" t="s">
        <v>61</v>
      </c>
      <c r="F1646" s="39" t="s">
        <v>62</v>
      </c>
      <c r="J1646" s="80"/>
      <c r="K1646" s="39"/>
      <c r="N1646" s="100"/>
      <c r="O1646" s="39"/>
      <c r="Q1646" s="39"/>
      <c r="R1646" s="80"/>
    </row>
    <row r="1647" spans="3:18" x14ac:dyDescent="0.15">
      <c r="C1647" s="97" t="s">
        <v>1672</v>
      </c>
      <c r="D1647" s="1" t="s">
        <v>79</v>
      </c>
      <c r="E1647" s="80" t="s">
        <v>61</v>
      </c>
      <c r="F1647" s="39" t="s">
        <v>62</v>
      </c>
      <c r="J1647" s="80"/>
      <c r="K1647" s="39"/>
      <c r="N1647" s="100"/>
      <c r="O1647" s="39"/>
      <c r="Q1647" s="39"/>
      <c r="R1647" s="80"/>
    </row>
    <row r="1648" spans="3:18" x14ac:dyDescent="0.15">
      <c r="C1648" s="97" t="s">
        <v>1896</v>
      </c>
      <c r="D1648" s="1" t="s">
        <v>66</v>
      </c>
      <c r="E1648" s="80" t="s">
        <v>61</v>
      </c>
      <c r="F1648" s="39" t="s">
        <v>69</v>
      </c>
      <c r="G1648" s="98">
        <v>13.94</v>
      </c>
      <c r="H1648" s="98">
        <v>1.1000000000000001</v>
      </c>
      <c r="I1648" s="98">
        <v>15.04</v>
      </c>
      <c r="J1648" s="99">
        <v>221</v>
      </c>
      <c r="K1648" s="39" t="s">
        <v>69</v>
      </c>
      <c r="L1648" s="1">
        <v>17.170000000000002</v>
      </c>
      <c r="M1648" s="1">
        <v>32.21</v>
      </c>
      <c r="N1648" s="100">
        <v>172</v>
      </c>
      <c r="O1648" s="39" t="s">
        <v>69</v>
      </c>
      <c r="P1648" s="1">
        <v>26.6</v>
      </c>
      <c r="Q1648" s="39">
        <f>+P1648+M1648</f>
        <v>58.81</v>
      </c>
      <c r="R1648" s="99">
        <v>65</v>
      </c>
    </row>
    <row r="1649" spans="3:18" x14ac:dyDescent="0.15">
      <c r="C1649" s="97" t="s">
        <v>1903</v>
      </c>
      <c r="D1649" s="1" t="s">
        <v>68</v>
      </c>
      <c r="E1649" s="80" t="s">
        <v>88</v>
      </c>
      <c r="F1649" s="39" t="s">
        <v>69</v>
      </c>
      <c r="G1649" s="98">
        <v>13.21</v>
      </c>
      <c r="H1649" s="98">
        <v>2.5499999999999998</v>
      </c>
      <c r="I1649" s="98">
        <v>15.760000000000002</v>
      </c>
      <c r="J1649" s="99">
        <v>124</v>
      </c>
      <c r="K1649" s="39" t="s">
        <v>69</v>
      </c>
      <c r="L1649" s="1">
        <v>19.48</v>
      </c>
      <c r="M1649" s="1">
        <v>35.24</v>
      </c>
      <c r="N1649" s="100">
        <v>31</v>
      </c>
      <c r="O1649" s="39" t="s">
        <v>69</v>
      </c>
      <c r="P1649" s="1">
        <v>21.5</v>
      </c>
      <c r="Q1649" s="39">
        <f>+P1649+M1649</f>
        <v>56.74</v>
      </c>
      <c r="R1649" s="99">
        <v>111</v>
      </c>
    </row>
    <row r="1650" spans="3:18" x14ac:dyDescent="0.15">
      <c r="C1650" s="97" t="s">
        <v>1911</v>
      </c>
      <c r="D1650" s="1" t="s">
        <v>79</v>
      </c>
      <c r="E1650" s="80" t="s">
        <v>61</v>
      </c>
      <c r="F1650" s="39" t="s">
        <v>69</v>
      </c>
      <c r="G1650" s="98">
        <v>12.3</v>
      </c>
      <c r="H1650" s="98">
        <v>1.26</v>
      </c>
      <c r="I1650" s="98">
        <v>13.56</v>
      </c>
      <c r="J1650" s="99">
        <v>550</v>
      </c>
      <c r="K1650" s="39" t="s">
        <v>69</v>
      </c>
      <c r="L1650" s="1">
        <v>16.02</v>
      </c>
      <c r="M1650" s="1">
        <v>29.58</v>
      </c>
      <c r="N1650" s="100">
        <v>514</v>
      </c>
      <c r="O1650" s="39" t="s">
        <v>69</v>
      </c>
      <c r="P1650" s="1">
        <v>21.24</v>
      </c>
      <c r="Q1650" s="39">
        <f>+P1650+M1650</f>
        <v>50.819999999999993</v>
      </c>
      <c r="R1650" s="99">
        <v>364</v>
      </c>
    </row>
    <row r="1651" spans="3:18" x14ac:dyDescent="0.15">
      <c r="C1651" s="97" t="s">
        <v>1676</v>
      </c>
      <c r="D1651" s="1" t="s">
        <v>64</v>
      </c>
      <c r="E1651" s="80" t="s">
        <v>61</v>
      </c>
      <c r="F1651" s="39" t="s">
        <v>69</v>
      </c>
      <c r="G1651" s="98">
        <v>12.33</v>
      </c>
      <c r="H1651" s="98">
        <v>1.89</v>
      </c>
      <c r="I1651" s="98">
        <v>14.22</v>
      </c>
      <c r="J1651" s="99">
        <v>381</v>
      </c>
      <c r="K1651" s="39" t="s">
        <v>69</v>
      </c>
      <c r="L1651" s="1">
        <v>15.93</v>
      </c>
      <c r="M1651" s="1">
        <v>30.15</v>
      </c>
      <c r="N1651" s="100">
        <v>406</v>
      </c>
      <c r="O1651" s="39" t="str">
        <f>+VLOOKUP(C1651,'[1]Notas 3º - TL'!$A$1:$B$678,2,"FALSO")</f>
        <v>SI</v>
      </c>
      <c r="Q1651" s="39"/>
      <c r="R1651" s="80"/>
    </row>
    <row r="1652" spans="3:18" x14ac:dyDescent="0.15">
      <c r="C1652" s="97" t="s">
        <v>1677</v>
      </c>
      <c r="D1652" s="1" t="s">
        <v>66</v>
      </c>
      <c r="E1652" s="80" t="s">
        <v>61</v>
      </c>
      <c r="F1652" s="39" t="s">
        <v>69</v>
      </c>
      <c r="G1652" s="1">
        <v>10.96</v>
      </c>
      <c r="H1652" s="1">
        <v>1.89</v>
      </c>
      <c r="I1652" s="1">
        <v>12.850000000000001</v>
      </c>
      <c r="J1652" s="80">
        <v>794</v>
      </c>
      <c r="K1652" s="39" t="s">
        <v>62</v>
      </c>
      <c r="N1652" s="100"/>
      <c r="O1652" s="39"/>
      <c r="Q1652" s="39"/>
      <c r="R1652" s="80"/>
    </row>
    <row r="1653" spans="3:18" x14ac:dyDescent="0.15">
      <c r="C1653" s="97" t="s">
        <v>1915</v>
      </c>
      <c r="D1653" s="1" t="s">
        <v>64</v>
      </c>
      <c r="E1653" s="80" t="s">
        <v>61</v>
      </c>
      <c r="F1653" s="39" t="s">
        <v>69</v>
      </c>
      <c r="G1653" s="98">
        <v>12.65</v>
      </c>
      <c r="H1653" s="98">
        <v>0.15</v>
      </c>
      <c r="I1653" s="98">
        <v>12.8</v>
      </c>
      <c r="J1653" s="99">
        <v>812</v>
      </c>
      <c r="K1653" s="39" t="s">
        <v>69</v>
      </c>
      <c r="L1653" s="1">
        <v>15.22</v>
      </c>
      <c r="M1653" s="1">
        <v>28.020000000000003</v>
      </c>
      <c r="N1653" s="100">
        <v>696</v>
      </c>
      <c r="O1653" s="39" t="s">
        <v>69</v>
      </c>
      <c r="P1653" s="1">
        <v>22.53</v>
      </c>
      <c r="Q1653" s="39">
        <f>+P1653+M1653</f>
        <v>50.550000000000004</v>
      </c>
      <c r="R1653" s="99">
        <v>371</v>
      </c>
    </row>
    <row r="1654" spans="3:18" x14ac:dyDescent="0.15">
      <c r="C1654" s="97" t="s">
        <v>1679</v>
      </c>
      <c r="D1654" s="1" t="s">
        <v>66</v>
      </c>
      <c r="E1654" s="80" t="s">
        <v>61</v>
      </c>
      <c r="F1654" s="39" t="s">
        <v>62</v>
      </c>
      <c r="J1654" s="80"/>
      <c r="K1654" s="39"/>
      <c r="N1654" s="100"/>
      <c r="O1654" s="39"/>
      <c r="Q1654" s="39"/>
      <c r="R1654" s="80"/>
    </row>
    <row r="1655" spans="3:18" x14ac:dyDescent="0.15">
      <c r="C1655" s="97" t="s">
        <v>1680</v>
      </c>
      <c r="D1655" s="1" t="s">
        <v>82</v>
      </c>
      <c r="E1655" s="80" t="s">
        <v>61</v>
      </c>
      <c r="F1655" s="39" t="s">
        <v>62</v>
      </c>
      <c r="J1655" s="80"/>
      <c r="K1655" s="39"/>
      <c r="N1655" s="100"/>
      <c r="O1655" s="39"/>
      <c r="Q1655" s="39"/>
      <c r="R1655" s="80"/>
    </row>
    <row r="1656" spans="3:18" x14ac:dyDescent="0.15">
      <c r="C1656" s="97" t="s">
        <v>1681</v>
      </c>
      <c r="D1656" s="1" t="s">
        <v>79</v>
      </c>
      <c r="E1656" s="80" t="s">
        <v>61</v>
      </c>
      <c r="F1656" s="39" t="s">
        <v>62</v>
      </c>
      <c r="J1656" s="80"/>
      <c r="K1656" s="39"/>
      <c r="N1656" s="100"/>
      <c r="O1656" s="39"/>
      <c r="Q1656" s="39"/>
      <c r="R1656" s="80"/>
    </row>
    <row r="1657" spans="3:18" x14ac:dyDescent="0.15">
      <c r="C1657" s="97" t="s">
        <v>1682</v>
      </c>
      <c r="D1657" s="1" t="s">
        <v>68</v>
      </c>
      <c r="E1657" s="80" t="s">
        <v>61</v>
      </c>
      <c r="F1657" s="39" t="s">
        <v>62</v>
      </c>
      <c r="J1657" s="80"/>
      <c r="K1657" s="39"/>
      <c r="N1657" s="100"/>
      <c r="O1657" s="39"/>
      <c r="Q1657" s="39"/>
      <c r="R1657" s="80"/>
    </row>
    <row r="1658" spans="3:18" x14ac:dyDescent="0.15">
      <c r="C1658" s="97" t="s">
        <v>1683</v>
      </c>
      <c r="D1658" s="1" t="s">
        <v>68</v>
      </c>
      <c r="E1658" s="80" t="s">
        <v>61</v>
      </c>
      <c r="F1658" s="39" t="s">
        <v>69</v>
      </c>
      <c r="G1658" s="1">
        <v>10.199999999999999</v>
      </c>
      <c r="H1658" s="1">
        <v>0.63</v>
      </c>
      <c r="I1658" s="1">
        <v>10.83</v>
      </c>
      <c r="J1658" s="80">
        <v>1329</v>
      </c>
      <c r="K1658" s="39" t="s">
        <v>62</v>
      </c>
      <c r="N1658" s="100"/>
      <c r="O1658" s="39"/>
      <c r="Q1658" s="39"/>
      <c r="R1658" s="80"/>
    </row>
    <row r="1659" spans="3:18" x14ac:dyDescent="0.15">
      <c r="C1659" s="97" t="s">
        <v>1684</v>
      </c>
      <c r="D1659" s="1" t="s">
        <v>66</v>
      </c>
      <c r="E1659" s="80" t="s">
        <v>61</v>
      </c>
      <c r="F1659" s="39" t="s">
        <v>69</v>
      </c>
      <c r="G1659" s="1">
        <v>11.5</v>
      </c>
      <c r="H1659" s="1">
        <v>1.26</v>
      </c>
      <c r="I1659" s="1">
        <v>12.76</v>
      </c>
      <c r="J1659" s="80">
        <v>830</v>
      </c>
      <c r="K1659" s="39" t="s">
        <v>62</v>
      </c>
      <c r="N1659" s="100"/>
      <c r="O1659" s="39"/>
      <c r="Q1659" s="39"/>
      <c r="R1659" s="80"/>
    </row>
    <row r="1660" spans="3:18" x14ac:dyDescent="0.15">
      <c r="C1660" s="97" t="s">
        <v>1685</v>
      </c>
      <c r="D1660" s="1" t="s">
        <v>68</v>
      </c>
      <c r="E1660" s="80" t="s">
        <v>61</v>
      </c>
      <c r="F1660" s="39" t="s">
        <v>62</v>
      </c>
      <c r="J1660" s="80"/>
      <c r="K1660" s="39"/>
      <c r="N1660" s="100"/>
      <c r="O1660" s="39"/>
      <c r="Q1660" s="39"/>
      <c r="R1660" s="80"/>
    </row>
    <row r="1661" spans="3:18" x14ac:dyDescent="0.15">
      <c r="C1661" s="97" t="s">
        <v>1686</v>
      </c>
      <c r="D1661" s="1" t="s">
        <v>79</v>
      </c>
      <c r="E1661" s="80" t="s">
        <v>61</v>
      </c>
      <c r="F1661" s="39" t="s">
        <v>62</v>
      </c>
      <c r="J1661" s="80"/>
      <c r="K1661" s="39"/>
      <c r="N1661" s="100"/>
      <c r="O1661" s="39"/>
      <c r="Q1661" s="39"/>
      <c r="R1661" s="80"/>
    </row>
    <row r="1662" spans="3:18" x14ac:dyDescent="0.15">
      <c r="C1662" s="97" t="s">
        <v>1930</v>
      </c>
      <c r="D1662" s="1" t="s">
        <v>68</v>
      </c>
      <c r="E1662" s="80" t="s">
        <v>61</v>
      </c>
      <c r="F1662" s="39" t="s">
        <v>69</v>
      </c>
      <c r="G1662" s="98">
        <v>10.27</v>
      </c>
      <c r="H1662" s="98">
        <v>2.52</v>
      </c>
      <c r="I1662" s="98">
        <v>12.79</v>
      </c>
      <c r="J1662" s="99">
        <v>820</v>
      </c>
      <c r="K1662" s="39" t="s">
        <v>69</v>
      </c>
      <c r="L1662" s="1">
        <v>16.47</v>
      </c>
      <c r="M1662" s="1">
        <v>29.259999999999998</v>
      </c>
      <c r="N1662" s="100">
        <v>557</v>
      </c>
      <c r="O1662" s="39" t="s">
        <v>69</v>
      </c>
      <c r="P1662" s="1">
        <v>20.67</v>
      </c>
      <c r="Q1662" s="39">
        <f>+P1662+M1662</f>
        <v>49.93</v>
      </c>
      <c r="R1662" s="99">
        <v>391</v>
      </c>
    </row>
    <row r="1663" spans="3:18" x14ac:dyDescent="0.15">
      <c r="C1663" s="97" t="s">
        <v>1688</v>
      </c>
      <c r="D1663" s="1" t="s">
        <v>85</v>
      </c>
      <c r="E1663" s="80" t="s">
        <v>61</v>
      </c>
      <c r="F1663" s="39" t="s">
        <v>62</v>
      </c>
      <c r="J1663" s="80"/>
      <c r="K1663" s="39"/>
      <c r="N1663" s="100"/>
      <c r="O1663" s="39"/>
      <c r="Q1663" s="39"/>
      <c r="R1663" s="80"/>
    </row>
    <row r="1664" spans="3:18" x14ac:dyDescent="0.15">
      <c r="C1664" s="97" t="s">
        <v>1689</v>
      </c>
      <c r="D1664" s="1" t="s">
        <v>66</v>
      </c>
      <c r="E1664" s="80" t="s">
        <v>61</v>
      </c>
      <c r="F1664" s="39" t="s">
        <v>62</v>
      </c>
      <c r="J1664" s="80"/>
      <c r="K1664" s="39"/>
      <c r="N1664" s="100"/>
      <c r="O1664" s="39"/>
      <c r="Q1664" s="39"/>
      <c r="R1664" s="80"/>
    </row>
    <row r="1665" spans="2:18" x14ac:dyDescent="0.15">
      <c r="B1665" s="259"/>
      <c r="C1665" s="260" t="s">
        <v>1690</v>
      </c>
      <c r="D1665" s="259" t="s">
        <v>66</v>
      </c>
      <c r="E1665" s="261" t="s">
        <v>61</v>
      </c>
      <c r="F1665" s="262" t="s">
        <v>62</v>
      </c>
      <c r="G1665" s="259"/>
      <c r="H1665" s="259"/>
      <c r="I1665" s="259"/>
      <c r="J1665" s="261"/>
      <c r="K1665" s="262"/>
      <c r="L1665" s="259"/>
      <c r="M1665" s="259"/>
      <c r="N1665" s="263"/>
      <c r="O1665" s="262"/>
      <c r="P1665" s="259"/>
      <c r="Q1665" s="262"/>
      <c r="R1665" s="261"/>
    </row>
    <row r="1666" spans="2:18" x14ac:dyDescent="0.15">
      <c r="C1666" s="97" t="s">
        <v>1691</v>
      </c>
      <c r="D1666" s="1" t="s">
        <v>66</v>
      </c>
      <c r="E1666" s="80" t="s">
        <v>61</v>
      </c>
      <c r="F1666" s="39" t="s">
        <v>69</v>
      </c>
      <c r="G1666" s="1">
        <v>10.73</v>
      </c>
      <c r="H1666" s="1">
        <v>0.47</v>
      </c>
      <c r="I1666" s="1">
        <v>11.200000000000001</v>
      </c>
      <c r="J1666" s="80">
        <v>1262</v>
      </c>
      <c r="K1666" s="39" t="s">
        <v>62</v>
      </c>
      <c r="N1666" s="100"/>
      <c r="O1666" s="39"/>
      <c r="Q1666" s="39"/>
      <c r="R1666" s="80"/>
    </row>
    <row r="1667" spans="2:18" x14ac:dyDescent="0.15">
      <c r="B1667" s="259"/>
      <c r="C1667" s="260" t="s">
        <v>1692</v>
      </c>
      <c r="D1667" s="259" t="s">
        <v>66</v>
      </c>
      <c r="E1667" s="261" t="s">
        <v>61</v>
      </c>
      <c r="F1667" s="262" t="s">
        <v>62</v>
      </c>
      <c r="G1667" s="259"/>
      <c r="H1667" s="259"/>
      <c r="I1667" s="259"/>
      <c r="J1667" s="261"/>
      <c r="K1667" s="262"/>
      <c r="L1667" s="259"/>
      <c r="M1667" s="259"/>
      <c r="N1667" s="263"/>
      <c r="O1667" s="262"/>
      <c r="P1667" s="259"/>
      <c r="Q1667" s="262"/>
      <c r="R1667" s="261"/>
    </row>
    <row r="1668" spans="2:18" x14ac:dyDescent="0.15">
      <c r="C1668" s="97" t="s">
        <v>1946</v>
      </c>
      <c r="D1668" s="1" t="s">
        <v>72</v>
      </c>
      <c r="E1668" s="80" t="s">
        <v>61</v>
      </c>
      <c r="F1668" s="39" t="s">
        <v>69</v>
      </c>
      <c r="G1668" s="98">
        <v>12.28</v>
      </c>
      <c r="H1668" s="98">
        <v>2.0499999999999998</v>
      </c>
      <c r="I1668" s="98">
        <v>14.329999999999998</v>
      </c>
      <c r="J1668" s="99">
        <v>351</v>
      </c>
      <c r="K1668" s="39" t="s">
        <v>69</v>
      </c>
      <c r="L1668" s="1">
        <v>18.12</v>
      </c>
      <c r="M1668" s="1">
        <v>32.450000000000003</v>
      </c>
      <c r="N1668" s="100">
        <v>157</v>
      </c>
      <c r="O1668" s="39" t="s">
        <v>69</v>
      </c>
      <c r="P1668" s="1">
        <v>22.9</v>
      </c>
      <c r="Q1668" s="39">
        <f>+P1668+M1668</f>
        <v>55.35</v>
      </c>
      <c r="R1668" s="99">
        <v>164</v>
      </c>
    </row>
    <row r="1669" spans="2:18" x14ac:dyDescent="0.15">
      <c r="C1669" s="97" t="s">
        <v>1694</v>
      </c>
      <c r="D1669" s="1" t="s">
        <v>68</v>
      </c>
      <c r="E1669" s="80" t="s">
        <v>88</v>
      </c>
      <c r="F1669" s="39" t="s">
        <v>62</v>
      </c>
      <c r="J1669" s="80"/>
      <c r="K1669" s="39"/>
      <c r="N1669" s="100"/>
      <c r="O1669" s="39"/>
      <c r="Q1669" s="39"/>
      <c r="R1669" s="80"/>
    </row>
    <row r="1670" spans="2:18" x14ac:dyDescent="0.15">
      <c r="C1670" s="97" t="s">
        <v>1948</v>
      </c>
      <c r="D1670" s="1" t="s">
        <v>66</v>
      </c>
      <c r="E1670" s="80" t="s">
        <v>61</v>
      </c>
      <c r="F1670" s="39" t="s">
        <v>69</v>
      </c>
      <c r="G1670" s="98">
        <v>10.86</v>
      </c>
      <c r="H1670" s="98">
        <v>0.47</v>
      </c>
      <c r="I1670" s="98">
        <v>11.33</v>
      </c>
      <c r="J1670" s="99">
        <v>1238</v>
      </c>
      <c r="K1670" s="39" t="s">
        <v>69</v>
      </c>
      <c r="L1670" s="1">
        <v>17.32</v>
      </c>
      <c r="M1670" s="1">
        <v>28.65</v>
      </c>
      <c r="N1670" s="100">
        <v>627</v>
      </c>
      <c r="O1670" s="39" t="s">
        <v>69</v>
      </c>
      <c r="P1670" s="1">
        <v>21.38</v>
      </c>
      <c r="Q1670" s="39">
        <f>+P1670+M1670</f>
        <v>50.03</v>
      </c>
      <c r="R1670" s="99">
        <v>388</v>
      </c>
    </row>
    <row r="1671" spans="2:18" x14ac:dyDescent="0.15">
      <c r="C1671" s="97" t="s">
        <v>1696</v>
      </c>
      <c r="D1671" s="1" t="s">
        <v>66</v>
      </c>
      <c r="E1671" s="80" t="s">
        <v>61</v>
      </c>
      <c r="F1671" s="39" t="s">
        <v>62</v>
      </c>
      <c r="J1671" s="80"/>
      <c r="K1671" s="39"/>
      <c r="N1671" s="100"/>
      <c r="O1671" s="39"/>
      <c r="Q1671" s="39"/>
      <c r="R1671" s="80"/>
    </row>
    <row r="1672" spans="2:18" x14ac:dyDescent="0.15">
      <c r="C1672" s="97" t="s">
        <v>1697</v>
      </c>
      <c r="D1672" s="1" t="s">
        <v>68</v>
      </c>
      <c r="E1672" s="80" t="s">
        <v>61</v>
      </c>
      <c r="F1672" s="39" t="s">
        <v>62</v>
      </c>
      <c r="J1672" s="80"/>
      <c r="K1672" s="39"/>
      <c r="N1672" s="100"/>
      <c r="O1672" s="39"/>
      <c r="Q1672" s="39"/>
      <c r="R1672" s="80"/>
    </row>
    <row r="1673" spans="2:18" x14ac:dyDescent="0.15">
      <c r="C1673" s="97" t="s">
        <v>1698</v>
      </c>
      <c r="D1673" s="1" t="s">
        <v>64</v>
      </c>
      <c r="E1673" s="80" t="s">
        <v>61</v>
      </c>
      <c r="F1673" s="39" t="s">
        <v>62</v>
      </c>
      <c r="J1673" s="80"/>
      <c r="K1673" s="39"/>
      <c r="N1673" s="100"/>
      <c r="O1673" s="39"/>
      <c r="Q1673" s="39"/>
      <c r="R1673" s="80"/>
    </row>
    <row r="1674" spans="2:18" x14ac:dyDescent="0.15">
      <c r="C1674" s="97" t="s">
        <v>1699</v>
      </c>
      <c r="D1674" s="1" t="s">
        <v>64</v>
      </c>
      <c r="E1674" s="80" t="s">
        <v>61</v>
      </c>
      <c r="F1674" s="39" t="s">
        <v>69</v>
      </c>
      <c r="G1674" s="1">
        <v>11.33</v>
      </c>
      <c r="H1674" s="1">
        <v>1.73</v>
      </c>
      <c r="I1674" s="1">
        <v>13.06</v>
      </c>
      <c r="J1674" s="80">
        <v>720</v>
      </c>
      <c r="K1674" s="39" t="s">
        <v>62</v>
      </c>
      <c r="N1674" s="100"/>
      <c r="O1674" s="39"/>
      <c r="Q1674" s="39"/>
      <c r="R1674" s="80"/>
    </row>
    <row r="1675" spans="2:18" x14ac:dyDescent="0.15">
      <c r="C1675" s="97" t="s">
        <v>1960</v>
      </c>
      <c r="D1675" s="1" t="s">
        <v>85</v>
      </c>
      <c r="E1675" s="80" t="s">
        <v>88</v>
      </c>
      <c r="F1675" s="39" t="s">
        <v>69</v>
      </c>
      <c r="G1675" s="98">
        <v>12.91</v>
      </c>
      <c r="H1675" s="98">
        <v>0.6</v>
      </c>
      <c r="I1675" s="98">
        <v>13.51</v>
      </c>
      <c r="J1675" s="99">
        <v>565</v>
      </c>
      <c r="K1675" s="39" t="s">
        <v>69</v>
      </c>
      <c r="L1675" s="1">
        <v>17.559999999999999</v>
      </c>
      <c r="M1675" s="1">
        <v>31.07</v>
      </c>
      <c r="N1675" s="100">
        <v>286</v>
      </c>
      <c r="O1675" s="39" t="s">
        <v>69</v>
      </c>
      <c r="P1675" s="1">
        <v>26.07</v>
      </c>
      <c r="Q1675" s="39">
        <f>+P1675+M1675</f>
        <v>57.14</v>
      </c>
      <c r="R1675" s="99">
        <v>100</v>
      </c>
    </row>
    <row r="1676" spans="2:18" x14ac:dyDescent="0.15">
      <c r="C1676" s="97" t="s">
        <v>1701</v>
      </c>
      <c r="D1676" s="1" t="s">
        <v>82</v>
      </c>
      <c r="E1676" s="80" t="s">
        <v>61</v>
      </c>
      <c r="F1676" s="39" t="s">
        <v>62</v>
      </c>
      <c r="J1676" s="80"/>
      <c r="K1676" s="39"/>
      <c r="N1676" s="100"/>
      <c r="O1676" s="39"/>
      <c r="Q1676" s="39"/>
      <c r="R1676" s="80"/>
    </row>
    <row r="1677" spans="2:18" x14ac:dyDescent="0.15">
      <c r="C1677" s="97" t="s">
        <v>1702</v>
      </c>
      <c r="D1677" s="1" t="s">
        <v>85</v>
      </c>
      <c r="E1677" s="80" t="s">
        <v>61</v>
      </c>
      <c r="F1677" s="39" t="s">
        <v>62</v>
      </c>
      <c r="J1677" s="80"/>
      <c r="K1677" s="39"/>
      <c r="N1677" s="100"/>
      <c r="O1677" s="39"/>
      <c r="Q1677" s="39"/>
      <c r="R1677" s="80"/>
    </row>
    <row r="1678" spans="2:18" x14ac:dyDescent="0.15">
      <c r="C1678" s="97" t="s">
        <v>1703</v>
      </c>
      <c r="D1678" s="1" t="s">
        <v>64</v>
      </c>
      <c r="E1678" s="80" t="s">
        <v>61</v>
      </c>
      <c r="F1678" s="39" t="s">
        <v>62</v>
      </c>
      <c r="J1678" s="80"/>
      <c r="K1678" s="39"/>
      <c r="N1678" s="100"/>
      <c r="O1678" s="39"/>
      <c r="Q1678" s="39"/>
      <c r="R1678" s="80"/>
    </row>
    <row r="1679" spans="2:18" x14ac:dyDescent="0.15">
      <c r="C1679" s="97" t="s">
        <v>1704</v>
      </c>
      <c r="D1679" s="1" t="s">
        <v>64</v>
      </c>
      <c r="E1679" s="80" t="s">
        <v>88</v>
      </c>
      <c r="F1679" s="39" t="s">
        <v>62</v>
      </c>
      <c r="J1679" s="80"/>
      <c r="K1679" s="39"/>
      <c r="N1679" s="100"/>
      <c r="O1679" s="39"/>
      <c r="Q1679" s="39"/>
      <c r="R1679" s="80"/>
    </row>
    <row r="1680" spans="2:18" x14ac:dyDescent="0.15">
      <c r="C1680" s="97" t="s">
        <v>1705</v>
      </c>
      <c r="D1680" s="1" t="s">
        <v>68</v>
      </c>
      <c r="E1680" s="80" t="s">
        <v>61</v>
      </c>
      <c r="F1680" s="39" t="s">
        <v>62</v>
      </c>
      <c r="J1680" s="80"/>
      <c r="K1680" s="39"/>
      <c r="N1680" s="100"/>
      <c r="O1680" s="39"/>
      <c r="Q1680" s="39"/>
      <c r="R1680" s="80"/>
    </row>
    <row r="1681" spans="3:18" x14ac:dyDescent="0.15">
      <c r="C1681" s="97" t="s">
        <v>1971</v>
      </c>
      <c r="D1681" s="1" t="s">
        <v>85</v>
      </c>
      <c r="E1681" s="80" t="s">
        <v>61</v>
      </c>
      <c r="F1681" s="39" t="s">
        <v>69</v>
      </c>
      <c r="G1681" s="98">
        <v>14.2</v>
      </c>
      <c r="H1681" s="98">
        <v>1.57</v>
      </c>
      <c r="I1681" s="98">
        <v>15.77</v>
      </c>
      <c r="J1681" s="99">
        <v>123</v>
      </c>
      <c r="K1681" s="39" t="s">
        <v>69</v>
      </c>
      <c r="L1681" s="1">
        <v>17.37</v>
      </c>
      <c r="M1681" s="1">
        <v>33.14</v>
      </c>
      <c r="N1681" s="100">
        <v>114</v>
      </c>
      <c r="O1681" s="39" t="s">
        <v>69</v>
      </c>
      <c r="P1681" s="1">
        <v>22.91</v>
      </c>
      <c r="Q1681" s="39">
        <f>+P1681+M1681</f>
        <v>56.05</v>
      </c>
      <c r="R1681" s="99">
        <v>131</v>
      </c>
    </row>
    <row r="1682" spans="3:18" x14ac:dyDescent="0.15">
      <c r="C1682" s="97" t="s">
        <v>1707</v>
      </c>
      <c r="D1682" s="1" t="s">
        <v>68</v>
      </c>
      <c r="E1682" s="80" t="s">
        <v>61</v>
      </c>
      <c r="F1682" s="39" t="s">
        <v>62</v>
      </c>
      <c r="J1682" s="80"/>
      <c r="K1682" s="39"/>
      <c r="N1682" s="100"/>
      <c r="O1682" s="39"/>
      <c r="Q1682" s="39"/>
      <c r="R1682" s="80"/>
    </row>
    <row r="1683" spans="3:18" x14ac:dyDescent="0.15">
      <c r="C1683" s="97" t="s">
        <v>1708</v>
      </c>
      <c r="D1683" s="1" t="s">
        <v>85</v>
      </c>
      <c r="E1683" s="80" t="s">
        <v>61</v>
      </c>
      <c r="F1683" s="39" t="s">
        <v>62</v>
      </c>
      <c r="J1683" s="80"/>
      <c r="K1683" s="39"/>
      <c r="N1683" s="100"/>
      <c r="O1683" s="39"/>
      <c r="Q1683" s="39"/>
      <c r="R1683" s="80"/>
    </row>
    <row r="1684" spans="3:18" x14ac:dyDescent="0.15">
      <c r="C1684" s="97" t="s">
        <v>1709</v>
      </c>
      <c r="D1684" s="1" t="s">
        <v>68</v>
      </c>
      <c r="E1684" s="80" t="s">
        <v>61</v>
      </c>
      <c r="F1684" s="39" t="s">
        <v>62</v>
      </c>
      <c r="J1684" s="80"/>
      <c r="K1684" s="39"/>
      <c r="N1684" s="100"/>
      <c r="O1684" s="39"/>
      <c r="Q1684" s="39"/>
      <c r="R1684" s="80"/>
    </row>
    <row r="1685" spans="3:18" x14ac:dyDescent="0.15">
      <c r="C1685" s="97" t="s">
        <v>1710</v>
      </c>
      <c r="D1685" s="1" t="s">
        <v>85</v>
      </c>
      <c r="E1685" s="80" t="s">
        <v>61</v>
      </c>
      <c r="F1685" s="39" t="s">
        <v>62</v>
      </c>
      <c r="J1685" s="80"/>
      <c r="K1685" s="39"/>
      <c r="N1685" s="100"/>
      <c r="O1685" s="39"/>
      <c r="Q1685" s="39"/>
      <c r="R1685" s="80"/>
    </row>
    <row r="1686" spans="3:18" x14ac:dyDescent="0.15">
      <c r="C1686" s="97" t="s">
        <v>1711</v>
      </c>
      <c r="D1686" s="1" t="s">
        <v>60</v>
      </c>
      <c r="E1686" s="80" t="s">
        <v>61</v>
      </c>
      <c r="F1686" s="39" t="s">
        <v>62</v>
      </c>
      <c r="J1686" s="80"/>
      <c r="K1686" s="39"/>
      <c r="N1686" s="100"/>
      <c r="O1686" s="39"/>
      <c r="Q1686" s="39"/>
      <c r="R1686" s="80"/>
    </row>
    <row r="1687" spans="3:18" x14ac:dyDescent="0.15">
      <c r="C1687" s="97" t="s">
        <v>1712</v>
      </c>
      <c r="D1687" s="1" t="s">
        <v>79</v>
      </c>
      <c r="E1687" s="80" t="s">
        <v>61</v>
      </c>
      <c r="F1687" s="39" t="s">
        <v>69</v>
      </c>
      <c r="G1687" s="1">
        <v>12.9</v>
      </c>
      <c r="H1687" s="1">
        <v>0.94</v>
      </c>
      <c r="I1687" s="1">
        <v>13.84</v>
      </c>
      <c r="J1687" s="80">
        <v>483</v>
      </c>
      <c r="K1687" s="39" t="s">
        <v>62</v>
      </c>
      <c r="N1687" s="100"/>
      <c r="O1687" s="39"/>
      <c r="Q1687" s="39"/>
      <c r="R1687" s="80"/>
    </row>
    <row r="1688" spans="3:18" x14ac:dyDescent="0.15">
      <c r="C1688" s="97" t="s">
        <v>1713</v>
      </c>
      <c r="D1688" s="1" t="s">
        <v>68</v>
      </c>
      <c r="E1688" s="80" t="s">
        <v>61</v>
      </c>
      <c r="F1688" s="39" t="s">
        <v>62</v>
      </c>
      <c r="J1688" s="80"/>
      <c r="K1688" s="39"/>
      <c r="N1688" s="100"/>
      <c r="O1688" s="39"/>
      <c r="Q1688" s="39"/>
      <c r="R1688" s="80"/>
    </row>
    <row r="1689" spans="3:18" x14ac:dyDescent="0.15">
      <c r="C1689" s="97" t="s">
        <v>1714</v>
      </c>
      <c r="D1689" s="1" t="s">
        <v>68</v>
      </c>
      <c r="E1689" s="80" t="s">
        <v>61</v>
      </c>
      <c r="F1689" s="39" t="s">
        <v>62</v>
      </c>
      <c r="J1689" s="80"/>
      <c r="K1689" s="39"/>
      <c r="N1689" s="100"/>
      <c r="O1689" s="39"/>
      <c r="Q1689" s="39"/>
      <c r="R1689" s="80"/>
    </row>
    <row r="1690" spans="3:18" x14ac:dyDescent="0.15">
      <c r="C1690" s="97" t="s">
        <v>1715</v>
      </c>
      <c r="D1690" s="1" t="s">
        <v>64</v>
      </c>
      <c r="E1690" s="80" t="s">
        <v>61</v>
      </c>
      <c r="F1690" s="39" t="s">
        <v>62</v>
      </c>
      <c r="J1690" s="80"/>
      <c r="K1690" s="39"/>
      <c r="N1690" s="100"/>
      <c r="O1690" s="39"/>
      <c r="Q1690" s="39"/>
      <c r="R1690" s="80"/>
    </row>
    <row r="1691" spans="3:18" x14ac:dyDescent="0.15">
      <c r="C1691" s="97" t="s">
        <v>1716</v>
      </c>
      <c r="D1691" s="1" t="s">
        <v>68</v>
      </c>
      <c r="E1691" s="80" t="s">
        <v>61</v>
      </c>
      <c r="F1691" s="39" t="s">
        <v>62</v>
      </c>
      <c r="J1691" s="80"/>
      <c r="K1691" s="39"/>
      <c r="N1691" s="100"/>
      <c r="O1691" s="39"/>
      <c r="Q1691" s="39"/>
      <c r="R1691" s="80"/>
    </row>
    <row r="1692" spans="3:18" x14ac:dyDescent="0.15">
      <c r="C1692" s="97" t="s">
        <v>1717</v>
      </c>
      <c r="D1692" s="1" t="s">
        <v>85</v>
      </c>
      <c r="E1692" s="80" t="s">
        <v>88</v>
      </c>
      <c r="F1692" s="39" t="s">
        <v>62</v>
      </c>
      <c r="J1692" s="80"/>
      <c r="K1692" s="39"/>
      <c r="N1692" s="100"/>
      <c r="O1692" s="39"/>
      <c r="Q1692" s="39"/>
      <c r="R1692" s="80"/>
    </row>
    <row r="1693" spans="3:18" x14ac:dyDescent="0.15">
      <c r="C1693" s="97" t="s">
        <v>1718</v>
      </c>
      <c r="D1693" s="1" t="s">
        <v>68</v>
      </c>
      <c r="E1693" s="80" t="s">
        <v>61</v>
      </c>
      <c r="F1693" s="39" t="s">
        <v>62</v>
      </c>
      <c r="J1693" s="80"/>
      <c r="K1693" s="39"/>
      <c r="N1693" s="100"/>
      <c r="O1693" s="39"/>
      <c r="Q1693" s="39"/>
      <c r="R1693" s="80"/>
    </row>
    <row r="1694" spans="3:18" x14ac:dyDescent="0.15">
      <c r="C1694" s="97" t="s">
        <v>1719</v>
      </c>
      <c r="D1694" s="1" t="s">
        <v>68</v>
      </c>
      <c r="E1694" s="80" t="s">
        <v>61</v>
      </c>
      <c r="F1694" s="39" t="s">
        <v>62</v>
      </c>
      <c r="J1694" s="80"/>
      <c r="K1694" s="39"/>
      <c r="N1694" s="100"/>
      <c r="O1694" s="39"/>
      <c r="Q1694" s="39"/>
      <c r="R1694" s="80"/>
    </row>
    <row r="1695" spans="3:18" x14ac:dyDescent="0.15">
      <c r="C1695" s="97" t="s">
        <v>1720</v>
      </c>
      <c r="D1695" s="1" t="s">
        <v>60</v>
      </c>
      <c r="E1695" s="80" t="s">
        <v>61</v>
      </c>
      <c r="F1695" s="39" t="s">
        <v>62</v>
      </c>
      <c r="J1695" s="80"/>
      <c r="K1695" s="39"/>
      <c r="N1695" s="100"/>
      <c r="O1695" s="39"/>
      <c r="Q1695" s="39"/>
      <c r="R1695" s="80"/>
    </row>
    <row r="1696" spans="3:18" x14ac:dyDescent="0.15">
      <c r="C1696" s="97" t="s">
        <v>1721</v>
      </c>
      <c r="D1696" s="1" t="s">
        <v>82</v>
      </c>
      <c r="E1696" s="80" t="s">
        <v>61</v>
      </c>
      <c r="F1696" s="39" t="s">
        <v>62</v>
      </c>
      <c r="J1696" s="80"/>
      <c r="K1696" s="39"/>
      <c r="N1696" s="100"/>
      <c r="O1696" s="39"/>
      <c r="Q1696" s="39"/>
      <c r="R1696" s="80"/>
    </row>
    <row r="1697" spans="3:18" x14ac:dyDescent="0.15">
      <c r="C1697" s="97" t="s">
        <v>1722</v>
      </c>
      <c r="D1697" s="1" t="s">
        <v>72</v>
      </c>
      <c r="E1697" s="80" t="s">
        <v>61</v>
      </c>
      <c r="F1697" s="39" t="s">
        <v>62</v>
      </c>
      <c r="J1697" s="80"/>
      <c r="K1697" s="39"/>
      <c r="N1697" s="100"/>
      <c r="O1697" s="39"/>
      <c r="Q1697" s="39"/>
      <c r="R1697" s="80"/>
    </row>
    <row r="1698" spans="3:18" x14ac:dyDescent="0.15">
      <c r="C1698" s="97" t="s">
        <v>1723</v>
      </c>
      <c r="D1698" s="1" t="s">
        <v>68</v>
      </c>
      <c r="E1698" s="80" t="s">
        <v>237</v>
      </c>
      <c r="F1698" s="39" t="s">
        <v>62</v>
      </c>
      <c r="J1698" s="80"/>
      <c r="K1698" s="39"/>
      <c r="N1698" s="100"/>
      <c r="O1698" s="39"/>
      <c r="Q1698" s="39"/>
      <c r="R1698" s="80"/>
    </row>
    <row r="1699" spans="3:18" x14ac:dyDescent="0.15">
      <c r="C1699" s="97" t="s">
        <v>1724</v>
      </c>
      <c r="D1699" s="1" t="s">
        <v>82</v>
      </c>
      <c r="E1699" s="80" t="s">
        <v>61</v>
      </c>
      <c r="F1699" s="39" t="s">
        <v>69</v>
      </c>
      <c r="G1699" s="1">
        <v>10.27</v>
      </c>
      <c r="H1699" s="1">
        <v>1.89</v>
      </c>
      <c r="I1699" s="1">
        <v>12.16</v>
      </c>
      <c r="J1699" s="80">
        <v>1024</v>
      </c>
      <c r="K1699" s="39" t="s">
        <v>62</v>
      </c>
      <c r="N1699" s="100"/>
      <c r="O1699" s="39"/>
      <c r="Q1699" s="39"/>
      <c r="R1699" s="80"/>
    </row>
    <row r="1700" spans="3:18" x14ac:dyDescent="0.15">
      <c r="C1700" s="97" t="s">
        <v>1725</v>
      </c>
      <c r="D1700" s="1" t="s">
        <v>68</v>
      </c>
      <c r="E1700" s="80" t="s">
        <v>61</v>
      </c>
      <c r="F1700" s="39" t="s">
        <v>62</v>
      </c>
      <c r="J1700" s="80"/>
      <c r="K1700" s="39"/>
      <c r="N1700" s="100"/>
      <c r="O1700" s="39"/>
      <c r="Q1700" s="39"/>
      <c r="R1700" s="80"/>
    </row>
    <row r="1701" spans="3:18" x14ac:dyDescent="0.15">
      <c r="C1701" s="97" t="s">
        <v>1980</v>
      </c>
      <c r="D1701" s="1" t="s">
        <v>66</v>
      </c>
      <c r="E1701" s="80" t="s">
        <v>61</v>
      </c>
      <c r="F1701" s="39" t="s">
        <v>69</v>
      </c>
      <c r="G1701" s="98">
        <v>13.2</v>
      </c>
      <c r="H1701" s="98">
        <v>1.73</v>
      </c>
      <c r="I1701" s="98">
        <v>14.93</v>
      </c>
      <c r="J1701" s="99">
        <v>235</v>
      </c>
      <c r="K1701" s="39" t="s">
        <v>69</v>
      </c>
      <c r="L1701" s="1">
        <v>15.74</v>
      </c>
      <c r="M1701" s="1">
        <v>30.67</v>
      </c>
      <c r="N1701" s="100">
        <v>338</v>
      </c>
      <c r="O1701" s="39" t="s">
        <v>69</v>
      </c>
      <c r="P1701" s="1">
        <v>21.21</v>
      </c>
      <c r="Q1701" s="39">
        <f>+P1701+M1701</f>
        <v>51.88</v>
      </c>
      <c r="R1701" s="99">
        <v>315</v>
      </c>
    </row>
    <row r="1702" spans="3:18" x14ac:dyDescent="0.15">
      <c r="C1702" s="97" t="s">
        <v>1727</v>
      </c>
      <c r="D1702" s="1" t="s">
        <v>85</v>
      </c>
      <c r="E1702" s="80" t="s">
        <v>61</v>
      </c>
      <c r="F1702" s="39" t="s">
        <v>62</v>
      </c>
      <c r="J1702" s="80"/>
      <c r="K1702" s="39"/>
      <c r="N1702" s="100"/>
      <c r="O1702" s="39"/>
      <c r="Q1702" s="39"/>
      <c r="R1702" s="80"/>
    </row>
    <row r="1703" spans="3:18" x14ac:dyDescent="0.15">
      <c r="C1703" s="97" t="s">
        <v>1728</v>
      </c>
      <c r="D1703" s="1" t="s">
        <v>68</v>
      </c>
      <c r="E1703" s="80" t="s">
        <v>61</v>
      </c>
      <c r="F1703" s="39" t="s">
        <v>62</v>
      </c>
      <c r="J1703" s="80"/>
      <c r="K1703" s="39"/>
      <c r="N1703" s="100"/>
      <c r="O1703" s="39"/>
      <c r="Q1703" s="39"/>
      <c r="R1703" s="80"/>
    </row>
    <row r="1704" spans="3:18" x14ac:dyDescent="0.15">
      <c r="C1704" s="97" t="s">
        <v>1729</v>
      </c>
      <c r="D1704" s="1" t="s">
        <v>85</v>
      </c>
      <c r="E1704" s="80" t="s">
        <v>61</v>
      </c>
      <c r="F1704" s="39" t="s">
        <v>62</v>
      </c>
      <c r="J1704" s="80"/>
      <c r="K1704" s="39"/>
      <c r="N1704" s="100"/>
      <c r="O1704" s="39"/>
      <c r="Q1704" s="39"/>
      <c r="R1704" s="80"/>
    </row>
    <row r="1705" spans="3:18" x14ac:dyDescent="0.15">
      <c r="C1705" s="97" t="s">
        <v>1730</v>
      </c>
      <c r="D1705" s="1" t="s">
        <v>64</v>
      </c>
      <c r="E1705" s="80" t="s">
        <v>61</v>
      </c>
      <c r="F1705" s="39" t="s">
        <v>69</v>
      </c>
      <c r="G1705" s="1">
        <v>11.73</v>
      </c>
      <c r="H1705" s="1">
        <v>1.1000000000000001</v>
      </c>
      <c r="I1705" s="1">
        <v>12.83</v>
      </c>
      <c r="J1705" s="80">
        <v>800</v>
      </c>
      <c r="K1705" s="39" t="s">
        <v>62</v>
      </c>
      <c r="N1705" s="100"/>
      <c r="O1705" s="39"/>
      <c r="Q1705" s="39"/>
      <c r="R1705" s="80"/>
    </row>
    <row r="1706" spans="3:18" x14ac:dyDescent="0.15">
      <c r="C1706" s="97" t="s">
        <v>1731</v>
      </c>
      <c r="D1706" s="1" t="s">
        <v>68</v>
      </c>
      <c r="E1706" s="80" t="s">
        <v>61</v>
      </c>
      <c r="F1706" s="39" t="s">
        <v>62</v>
      </c>
      <c r="J1706" s="80"/>
      <c r="K1706" s="39"/>
      <c r="N1706" s="100"/>
      <c r="O1706" s="39"/>
      <c r="Q1706" s="39"/>
      <c r="R1706" s="80"/>
    </row>
    <row r="1707" spans="3:18" x14ac:dyDescent="0.15">
      <c r="C1707" s="97" t="s">
        <v>1732</v>
      </c>
      <c r="D1707" s="1" t="s">
        <v>64</v>
      </c>
      <c r="E1707" s="80" t="s">
        <v>61</v>
      </c>
      <c r="F1707" s="39" t="s">
        <v>69</v>
      </c>
      <c r="G1707" s="1">
        <v>10.93</v>
      </c>
      <c r="H1707" s="1">
        <v>0.94</v>
      </c>
      <c r="I1707" s="1">
        <v>11.87</v>
      </c>
      <c r="J1707" s="80">
        <v>1098</v>
      </c>
      <c r="K1707" s="39" t="s">
        <v>62</v>
      </c>
      <c r="N1707" s="100"/>
      <c r="O1707" s="39"/>
      <c r="Q1707" s="39"/>
      <c r="R1707" s="80"/>
    </row>
    <row r="1708" spans="3:18" x14ac:dyDescent="0.15">
      <c r="C1708" s="97" t="s">
        <v>1733</v>
      </c>
      <c r="D1708" s="1" t="s">
        <v>72</v>
      </c>
      <c r="E1708" s="80" t="s">
        <v>61</v>
      </c>
      <c r="F1708" s="39" t="s">
        <v>62</v>
      </c>
      <c r="J1708" s="80"/>
      <c r="K1708" s="39"/>
      <c r="N1708" s="100"/>
      <c r="O1708" s="39"/>
      <c r="Q1708" s="39"/>
      <c r="R1708" s="80"/>
    </row>
    <row r="1709" spans="3:18" x14ac:dyDescent="0.15">
      <c r="C1709" s="97" t="s">
        <v>1734</v>
      </c>
      <c r="D1709" s="1" t="s">
        <v>72</v>
      </c>
      <c r="E1709" s="80" t="s">
        <v>61</v>
      </c>
      <c r="F1709" s="39" t="s">
        <v>62</v>
      </c>
      <c r="J1709" s="80"/>
      <c r="K1709" s="39"/>
      <c r="N1709" s="100"/>
      <c r="O1709" s="39"/>
      <c r="Q1709" s="39"/>
      <c r="R1709" s="80"/>
    </row>
    <row r="1710" spans="3:18" x14ac:dyDescent="0.15">
      <c r="C1710" s="97" t="s">
        <v>1735</v>
      </c>
      <c r="D1710" s="1" t="s">
        <v>72</v>
      </c>
      <c r="E1710" s="80" t="s">
        <v>61</v>
      </c>
      <c r="F1710" s="39" t="s">
        <v>69</v>
      </c>
      <c r="G1710" s="98">
        <v>12.76</v>
      </c>
      <c r="H1710" s="98">
        <v>0.78</v>
      </c>
      <c r="I1710" s="98">
        <v>13.54</v>
      </c>
      <c r="J1710" s="99">
        <v>554</v>
      </c>
      <c r="K1710" s="39" t="s">
        <v>69</v>
      </c>
      <c r="L1710" s="1">
        <v>16.13</v>
      </c>
      <c r="M1710" s="1">
        <v>29.669999999999998</v>
      </c>
      <c r="N1710" s="100">
        <v>504</v>
      </c>
      <c r="O1710" s="39" t="s">
        <v>62</v>
      </c>
      <c r="Q1710" s="39"/>
      <c r="R1710" s="80"/>
    </row>
    <row r="1711" spans="3:18" x14ac:dyDescent="0.15">
      <c r="C1711" s="97" t="s">
        <v>1736</v>
      </c>
      <c r="D1711" s="1" t="s">
        <v>85</v>
      </c>
      <c r="E1711" s="80" t="s">
        <v>61</v>
      </c>
      <c r="F1711" s="39" t="s">
        <v>69</v>
      </c>
      <c r="G1711" s="98">
        <v>11.1</v>
      </c>
      <c r="H1711" s="98">
        <v>0.47</v>
      </c>
      <c r="I1711" s="98">
        <v>11.57</v>
      </c>
      <c r="J1711" s="99">
        <v>1183</v>
      </c>
      <c r="K1711" s="39" t="s">
        <v>69</v>
      </c>
      <c r="L1711" s="1">
        <v>17.46</v>
      </c>
      <c r="M1711" s="1">
        <v>29.03</v>
      </c>
      <c r="N1711" s="100">
        <v>586</v>
      </c>
      <c r="O1711" s="39" t="str">
        <f>+VLOOKUP(C1711,'[1]Notas 3º - TL'!$A$1:$B$678,2,"FALSO")</f>
        <v>SI</v>
      </c>
      <c r="Q1711" s="39"/>
      <c r="R1711" s="80"/>
    </row>
    <row r="1712" spans="3:18" x14ac:dyDescent="0.15">
      <c r="C1712" s="97" t="s">
        <v>1737</v>
      </c>
      <c r="D1712" s="1" t="s">
        <v>64</v>
      </c>
      <c r="E1712" s="80" t="s">
        <v>61</v>
      </c>
      <c r="F1712" s="39" t="s">
        <v>62</v>
      </c>
      <c r="J1712" s="80"/>
      <c r="K1712" s="39"/>
      <c r="N1712" s="100"/>
      <c r="O1712" s="39"/>
      <c r="Q1712" s="39"/>
      <c r="R1712" s="80"/>
    </row>
    <row r="1713" spans="2:18" x14ac:dyDescent="0.15">
      <c r="C1713" s="97" t="s">
        <v>1738</v>
      </c>
      <c r="D1713" s="1" t="s">
        <v>66</v>
      </c>
      <c r="E1713" s="80" t="s">
        <v>61</v>
      </c>
      <c r="F1713" s="39" t="s">
        <v>62</v>
      </c>
      <c r="J1713" s="80"/>
      <c r="K1713" s="39"/>
      <c r="N1713" s="100"/>
      <c r="O1713" s="39"/>
      <c r="Q1713" s="39"/>
      <c r="R1713" s="80"/>
    </row>
    <row r="1714" spans="2:18" x14ac:dyDescent="0.15">
      <c r="C1714" s="97" t="s">
        <v>1739</v>
      </c>
      <c r="D1714" s="1" t="s">
        <v>68</v>
      </c>
      <c r="E1714" s="80" t="s">
        <v>61</v>
      </c>
      <c r="F1714" s="39" t="s">
        <v>62</v>
      </c>
      <c r="J1714" s="80"/>
      <c r="K1714" s="39"/>
      <c r="N1714" s="100"/>
      <c r="O1714" s="39"/>
      <c r="Q1714" s="39"/>
      <c r="R1714" s="80"/>
    </row>
    <row r="1715" spans="2:18" x14ac:dyDescent="0.15">
      <c r="C1715" s="97" t="s">
        <v>1740</v>
      </c>
      <c r="D1715" s="1" t="s">
        <v>64</v>
      </c>
      <c r="E1715" s="80" t="s">
        <v>61</v>
      </c>
      <c r="F1715" s="39" t="s">
        <v>62</v>
      </c>
      <c r="J1715" s="80"/>
      <c r="K1715" s="39"/>
      <c r="N1715" s="100"/>
      <c r="O1715" s="39"/>
      <c r="Q1715" s="39"/>
      <c r="R1715" s="80"/>
    </row>
    <row r="1716" spans="2:18" x14ac:dyDescent="0.15">
      <c r="C1716" s="97" t="s">
        <v>1741</v>
      </c>
      <c r="D1716" s="1" t="s">
        <v>68</v>
      </c>
      <c r="E1716" s="80" t="s">
        <v>237</v>
      </c>
      <c r="F1716" s="39" t="s">
        <v>69</v>
      </c>
      <c r="G1716" s="1">
        <v>12.23</v>
      </c>
      <c r="H1716" s="1">
        <v>2.5499999999999998</v>
      </c>
      <c r="I1716" s="1">
        <v>14.780000000000001</v>
      </c>
      <c r="J1716" s="80">
        <v>259</v>
      </c>
      <c r="K1716" s="39" t="s">
        <v>62</v>
      </c>
      <c r="N1716" s="100"/>
      <c r="O1716" s="39"/>
      <c r="Q1716" s="39"/>
      <c r="R1716" s="80"/>
    </row>
    <row r="1717" spans="2:18" x14ac:dyDescent="0.15">
      <c r="C1717" s="97" t="s">
        <v>1742</v>
      </c>
      <c r="D1717" s="1" t="s">
        <v>64</v>
      </c>
      <c r="E1717" s="80" t="s">
        <v>61</v>
      </c>
      <c r="F1717" s="39" t="s">
        <v>62</v>
      </c>
      <c r="J1717" s="80"/>
      <c r="K1717" s="39"/>
      <c r="N1717" s="100"/>
      <c r="O1717" s="39"/>
      <c r="Q1717" s="39"/>
      <c r="R1717" s="80"/>
    </row>
    <row r="1718" spans="2:18" x14ac:dyDescent="0.15">
      <c r="C1718" s="97" t="s">
        <v>1743</v>
      </c>
      <c r="D1718" s="1" t="s">
        <v>68</v>
      </c>
      <c r="E1718" s="80" t="s">
        <v>61</v>
      </c>
      <c r="F1718" s="39" t="s">
        <v>62</v>
      </c>
      <c r="J1718" s="80"/>
      <c r="K1718" s="39"/>
      <c r="N1718" s="100"/>
      <c r="O1718" s="39"/>
      <c r="Q1718" s="39"/>
      <c r="R1718" s="80"/>
    </row>
    <row r="1719" spans="2:18" x14ac:dyDescent="0.15">
      <c r="C1719" s="97" t="s">
        <v>1744</v>
      </c>
      <c r="D1719" s="1" t="s">
        <v>68</v>
      </c>
      <c r="E1719" s="80" t="s">
        <v>61</v>
      </c>
      <c r="F1719" s="39" t="s">
        <v>69</v>
      </c>
      <c r="G1719" s="1">
        <v>12.08</v>
      </c>
      <c r="H1719" s="1">
        <v>0.15</v>
      </c>
      <c r="I1719" s="1">
        <v>12.23</v>
      </c>
      <c r="J1719" s="80">
        <v>998</v>
      </c>
      <c r="K1719" s="39" t="s">
        <v>62</v>
      </c>
      <c r="N1719" s="100"/>
      <c r="O1719" s="39"/>
      <c r="Q1719" s="39"/>
      <c r="R1719" s="80"/>
    </row>
    <row r="1720" spans="2:18" x14ac:dyDescent="0.15">
      <c r="C1720" s="97" t="s">
        <v>1745</v>
      </c>
      <c r="D1720" s="1" t="s">
        <v>64</v>
      </c>
      <c r="E1720" s="80" t="s">
        <v>61</v>
      </c>
      <c r="F1720" s="39" t="s">
        <v>62</v>
      </c>
      <c r="J1720" s="80"/>
      <c r="K1720" s="39"/>
      <c r="N1720" s="100"/>
      <c r="O1720" s="39"/>
      <c r="Q1720" s="39"/>
      <c r="R1720" s="80"/>
    </row>
    <row r="1721" spans="2:18" x14ac:dyDescent="0.15">
      <c r="C1721" s="97" t="s">
        <v>1981</v>
      </c>
      <c r="D1721" s="1" t="s">
        <v>66</v>
      </c>
      <c r="E1721" s="80" t="s">
        <v>61</v>
      </c>
      <c r="F1721" s="39" t="s">
        <v>69</v>
      </c>
      <c r="G1721" s="98">
        <v>13.68</v>
      </c>
      <c r="H1721" s="98">
        <v>3</v>
      </c>
      <c r="I1721" s="98">
        <v>16.68</v>
      </c>
      <c r="J1721" s="99">
        <v>43</v>
      </c>
      <c r="K1721" s="39" t="s">
        <v>69</v>
      </c>
      <c r="L1721" s="1">
        <v>17.850000000000001</v>
      </c>
      <c r="M1721" s="98">
        <v>34.53</v>
      </c>
      <c r="N1721" s="100">
        <v>50</v>
      </c>
      <c r="O1721" s="39" t="s">
        <v>69</v>
      </c>
      <c r="P1721" s="1">
        <v>26.65</v>
      </c>
      <c r="Q1721" s="39">
        <f>+P1721+M1721</f>
        <v>61.18</v>
      </c>
      <c r="R1721" s="99">
        <v>28</v>
      </c>
    </row>
    <row r="1722" spans="2:18" x14ac:dyDescent="0.15">
      <c r="C1722" s="97" t="s">
        <v>1982</v>
      </c>
      <c r="D1722" s="1" t="s">
        <v>68</v>
      </c>
      <c r="E1722" s="80" t="s">
        <v>61</v>
      </c>
      <c r="F1722" s="39" t="s">
        <v>69</v>
      </c>
      <c r="G1722" s="98">
        <v>10.01</v>
      </c>
      <c r="H1722" s="98">
        <v>2.36</v>
      </c>
      <c r="I1722" s="98">
        <v>12.37</v>
      </c>
      <c r="J1722" s="99">
        <v>958</v>
      </c>
      <c r="K1722" s="39" t="s">
        <v>69</v>
      </c>
      <c r="L1722" s="1">
        <v>15.43</v>
      </c>
      <c r="M1722" s="1">
        <v>27.799999999999997</v>
      </c>
      <c r="N1722" s="100">
        <v>718</v>
      </c>
      <c r="O1722" s="39" t="s">
        <v>69</v>
      </c>
      <c r="P1722" s="1">
        <v>22</v>
      </c>
      <c r="Q1722" s="39">
        <f>+P1722+M1722</f>
        <v>49.8</v>
      </c>
      <c r="R1722" s="99">
        <v>397</v>
      </c>
    </row>
    <row r="1723" spans="2:18" x14ac:dyDescent="0.15">
      <c r="C1723" s="97" t="s">
        <v>1748</v>
      </c>
      <c r="D1723" s="1" t="s">
        <v>66</v>
      </c>
      <c r="E1723" s="80" t="s">
        <v>61</v>
      </c>
      <c r="F1723" s="39" t="s">
        <v>62</v>
      </c>
      <c r="J1723" s="80"/>
      <c r="K1723" s="39"/>
      <c r="N1723" s="100"/>
      <c r="O1723" s="39"/>
      <c r="Q1723" s="39"/>
      <c r="R1723" s="80"/>
    </row>
    <row r="1724" spans="2:18" x14ac:dyDescent="0.15">
      <c r="C1724" s="97" t="s">
        <v>1749</v>
      </c>
      <c r="D1724" s="1" t="s">
        <v>326</v>
      </c>
      <c r="E1724" s="80" t="s">
        <v>61</v>
      </c>
      <c r="F1724" s="39" t="s">
        <v>62</v>
      </c>
      <c r="J1724" s="80"/>
      <c r="K1724" s="39"/>
      <c r="N1724" s="100"/>
      <c r="O1724" s="39"/>
      <c r="Q1724" s="39"/>
      <c r="R1724" s="80"/>
    </row>
    <row r="1725" spans="2:18" x14ac:dyDescent="0.15">
      <c r="C1725" s="97" t="s">
        <v>1750</v>
      </c>
      <c r="D1725" s="1" t="s">
        <v>60</v>
      </c>
      <c r="E1725" s="80" t="s">
        <v>61</v>
      </c>
      <c r="F1725" s="39" t="s">
        <v>69</v>
      </c>
      <c r="G1725" s="1">
        <v>10.7</v>
      </c>
      <c r="H1725" s="1">
        <v>2.0499999999999998</v>
      </c>
      <c r="I1725" s="1">
        <v>12.75</v>
      </c>
      <c r="J1725" s="80">
        <v>841</v>
      </c>
      <c r="K1725" s="39" t="s">
        <v>62</v>
      </c>
      <c r="N1725" s="100"/>
      <c r="O1725" s="39"/>
      <c r="Q1725" s="39"/>
      <c r="R1725" s="80"/>
    </row>
    <row r="1726" spans="2:18" x14ac:dyDescent="0.15">
      <c r="C1726" s="97" t="s">
        <v>1751</v>
      </c>
      <c r="D1726" s="1" t="s">
        <v>68</v>
      </c>
      <c r="E1726" s="80" t="s">
        <v>61</v>
      </c>
      <c r="F1726" s="39" t="s">
        <v>69</v>
      </c>
      <c r="G1726" s="98">
        <v>12.43</v>
      </c>
      <c r="H1726" s="98">
        <v>1.89</v>
      </c>
      <c r="I1726" s="98">
        <v>14.32</v>
      </c>
      <c r="J1726" s="99">
        <v>353</v>
      </c>
      <c r="K1726" s="39" t="s">
        <v>69</v>
      </c>
      <c r="L1726" s="1">
        <v>17.100000000000001</v>
      </c>
      <c r="M1726" s="1">
        <v>31.42</v>
      </c>
      <c r="N1726" s="100">
        <v>248</v>
      </c>
      <c r="O1726" s="39" t="str">
        <f>+VLOOKUP(C1726,'[1]Notas 3º - TL'!$A$1:$B$678,2,"FALSO")</f>
        <v>SI</v>
      </c>
      <c r="Q1726" s="39"/>
      <c r="R1726" s="80"/>
    </row>
    <row r="1727" spans="2:18" x14ac:dyDescent="0.15">
      <c r="C1727" s="97" t="s">
        <v>1752</v>
      </c>
      <c r="D1727" s="1" t="s">
        <v>66</v>
      </c>
      <c r="E1727" s="80" t="s">
        <v>61</v>
      </c>
      <c r="F1727" s="39" t="s">
        <v>62</v>
      </c>
      <c r="J1727" s="80"/>
      <c r="K1727" s="39"/>
      <c r="N1727" s="100"/>
      <c r="O1727" s="39"/>
      <c r="Q1727" s="39"/>
      <c r="R1727" s="80"/>
    </row>
    <row r="1728" spans="2:18" x14ac:dyDescent="0.15">
      <c r="B1728" s="259"/>
      <c r="C1728" s="260" t="s">
        <v>1753</v>
      </c>
      <c r="D1728" s="259" t="s">
        <v>66</v>
      </c>
      <c r="E1728" s="261" t="s">
        <v>61</v>
      </c>
      <c r="F1728" s="262" t="s">
        <v>69</v>
      </c>
      <c r="G1728" s="264">
        <v>10.87</v>
      </c>
      <c r="H1728" s="264">
        <v>0.94</v>
      </c>
      <c r="I1728" s="264">
        <v>11.809999999999999</v>
      </c>
      <c r="J1728" s="265">
        <v>1110</v>
      </c>
      <c r="K1728" s="262" t="s">
        <v>69</v>
      </c>
      <c r="L1728" s="259">
        <v>15.73</v>
      </c>
      <c r="M1728" s="259">
        <v>27.54</v>
      </c>
      <c r="N1728" s="263">
        <v>739</v>
      </c>
      <c r="O1728" s="262" t="str">
        <f>+VLOOKUP(C1728,'[1]Notas 3º - TL'!$A$1:$B$678,2,"FALSO")</f>
        <v>SI</v>
      </c>
      <c r="P1728" s="259"/>
      <c r="Q1728" s="262"/>
      <c r="R1728" s="261"/>
    </row>
    <row r="1729" spans="3:18" x14ac:dyDescent="0.15">
      <c r="C1729" s="97" t="s">
        <v>1990</v>
      </c>
      <c r="D1729" s="1" t="s">
        <v>64</v>
      </c>
      <c r="E1729" s="80" t="s">
        <v>61</v>
      </c>
      <c r="F1729" s="39" t="s">
        <v>69</v>
      </c>
      <c r="G1729" s="98">
        <v>17.27</v>
      </c>
      <c r="H1729" s="98">
        <v>2.21</v>
      </c>
      <c r="I1729" s="98">
        <v>19.48</v>
      </c>
      <c r="J1729" s="99">
        <v>1</v>
      </c>
      <c r="K1729" s="39" t="s">
        <v>69</v>
      </c>
      <c r="L1729" s="1">
        <v>16.77</v>
      </c>
      <c r="M1729" s="1">
        <v>36.25</v>
      </c>
      <c r="N1729" s="100">
        <v>14</v>
      </c>
      <c r="O1729" s="39" t="s">
        <v>69</v>
      </c>
      <c r="P1729" s="1">
        <v>26.1</v>
      </c>
      <c r="Q1729" s="39">
        <f>+P1729+M1729</f>
        <v>62.35</v>
      </c>
      <c r="R1729" s="99">
        <v>17</v>
      </c>
    </row>
    <row r="1730" spans="3:18" x14ac:dyDescent="0.15">
      <c r="C1730" s="97" t="s">
        <v>1755</v>
      </c>
      <c r="D1730" s="1" t="s">
        <v>82</v>
      </c>
      <c r="E1730" s="80" t="s">
        <v>61</v>
      </c>
      <c r="F1730" s="39" t="s">
        <v>69</v>
      </c>
      <c r="G1730" s="98">
        <v>11.88</v>
      </c>
      <c r="H1730" s="98">
        <v>0.31</v>
      </c>
      <c r="I1730" s="98">
        <v>12.190000000000001</v>
      </c>
      <c r="J1730" s="99">
        <v>1014</v>
      </c>
      <c r="K1730" s="39" t="s">
        <v>69</v>
      </c>
      <c r="L1730" s="1">
        <v>15.09</v>
      </c>
      <c r="M1730" s="1">
        <v>27.28</v>
      </c>
      <c r="N1730" s="100">
        <v>760</v>
      </c>
      <c r="O1730" s="39" t="str">
        <f>+VLOOKUP(C1730,'[1]Notas 3º - TL'!$A$1:$B$678,2,"FALSO")</f>
        <v>SI</v>
      </c>
      <c r="Q1730" s="39"/>
      <c r="R1730" s="80"/>
    </row>
    <row r="1731" spans="3:18" x14ac:dyDescent="0.15">
      <c r="C1731" s="97" t="s">
        <v>1756</v>
      </c>
      <c r="D1731" s="1" t="s">
        <v>82</v>
      </c>
      <c r="E1731" s="80" t="s">
        <v>61</v>
      </c>
      <c r="F1731" s="39" t="s">
        <v>62</v>
      </c>
      <c r="J1731" s="80"/>
      <c r="K1731" s="39"/>
      <c r="N1731" s="100"/>
      <c r="O1731" s="39"/>
      <c r="Q1731" s="39"/>
      <c r="R1731" s="80"/>
    </row>
    <row r="1732" spans="3:18" x14ac:dyDescent="0.15">
      <c r="C1732" s="97" t="s">
        <v>1757</v>
      </c>
      <c r="D1732" s="1" t="s">
        <v>60</v>
      </c>
      <c r="E1732" s="80" t="s">
        <v>61</v>
      </c>
      <c r="F1732" s="39" t="s">
        <v>62</v>
      </c>
      <c r="J1732" s="80"/>
      <c r="K1732" s="39"/>
      <c r="N1732" s="100"/>
      <c r="O1732" s="39"/>
      <c r="Q1732" s="39"/>
      <c r="R1732" s="80"/>
    </row>
    <row r="1733" spans="3:18" x14ac:dyDescent="0.15">
      <c r="C1733" s="97" t="s">
        <v>1758</v>
      </c>
      <c r="D1733" s="1" t="s">
        <v>68</v>
      </c>
      <c r="E1733" s="80" t="s">
        <v>61</v>
      </c>
      <c r="F1733" s="39" t="s">
        <v>62</v>
      </c>
      <c r="J1733" s="80"/>
      <c r="K1733" s="39"/>
      <c r="N1733" s="100"/>
      <c r="O1733" s="39"/>
      <c r="Q1733" s="39"/>
      <c r="R1733" s="80"/>
    </row>
    <row r="1734" spans="3:18" x14ac:dyDescent="0.15">
      <c r="C1734" s="97" t="s">
        <v>1759</v>
      </c>
      <c r="D1734" s="1" t="s">
        <v>64</v>
      </c>
      <c r="E1734" s="80" t="s">
        <v>61</v>
      </c>
      <c r="F1734" s="39" t="s">
        <v>62</v>
      </c>
      <c r="J1734" s="80"/>
      <c r="K1734" s="39"/>
      <c r="N1734" s="100"/>
      <c r="O1734" s="39"/>
      <c r="Q1734" s="39"/>
      <c r="R1734" s="80"/>
    </row>
    <row r="1735" spans="3:18" x14ac:dyDescent="0.15">
      <c r="C1735" s="97" t="s">
        <v>1760</v>
      </c>
      <c r="D1735" s="1" t="s">
        <v>64</v>
      </c>
      <c r="E1735" s="80" t="s">
        <v>61</v>
      </c>
      <c r="F1735" s="39" t="s">
        <v>62</v>
      </c>
      <c r="J1735" s="80"/>
      <c r="K1735" s="39"/>
      <c r="N1735" s="100"/>
      <c r="O1735" s="39"/>
      <c r="Q1735" s="39"/>
      <c r="R1735" s="80"/>
    </row>
    <row r="1736" spans="3:18" x14ac:dyDescent="0.15">
      <c r="C1736" s="97" t="s">
        <v>1761</v>
      </c>
      <c r="D1736" s="1" t="s">
        <v>64</v>
      </c>
      <c r="E1736" s="80" t="s">
        <v>61</v>
      </c>
      <c r="F1736" s="39" t="s">
        <v>62</v>
      </c>
      <c r="J1736" s="80"/>
      <c r="K1736" s="39"/>
      <c r="N1736" s="100"/>
      <c r="O1736" s="39"/>
      <c r="Q1736" s="39"/>
      <c r="R1736" s="80"/>
    </row>
    <row r="1737" spans="3:18" x14ac:dyDescent="0.15">
      <c r="C1737" s="97" t="s">
        <v>1762</v>
      </c>
      <c r="D1737" s="1" t="s">
        <v>60</v>
      </c>
      <c r="E1737" s="80" t="s">
        <v>88</v>
      </c>
      <c r="F1737" s="39" t="s">
        <v>69</v>
      </c>
      <c r="G1737" s="1">
        <v>10.43</v>
      </c>
      <c r="H1737" s="1">
        <v>1.8</v>
      </c>
      <c r="I1737" s="1">
        <v>12.23</v>
      </c>
      <c r="J1737" s="80">
        <v>1001</v>
      </c>
      <c r="K1737" s="39" t="s">
        <v>62</v>
      </c>
      <c r="N1737" s="100"/>
      <c r="O1737" s="39"/>
      <c r="Q1737" s="39"/>
      <c r="R1737" s="80"/>
    </row>
    <row r="1738" spans="3:18" x14ac:dyDescent="0.15">
      <c r="C1738" s="97" t="s">
        <v>1999</v>
      </c>
      <c r="D1738" s="1" t="s">
        <v>68</v>
      </c>
      <c r="E1738" s="80" t="s">
        <v>61</v>
      </c>
      <c r="F1738" s="39" t="s">
        <v>69</v>
      </c>
      <c r="G1738" s="98">
        <v>12.38</v>
      </c>
      <c r="H1738" s="98">
        <v>1.89</v>
      </c>
      <c r="I1738" s="98">
        <v>14.270000000000001</v>
      </c>
      <c r="J1738" s="99">
        <v>364</v>
      </c>
      <c r="K1738" s="39" t="s">
        <v>69</v>
      </c>
      <c r="L1738" s="1">
        <v>17.52</v>
      </c>
      <c r="M1738" s="1">
        <v>31.79</v>
      </c>
      <c r="N1738" s="100">
        <v>207</v>
      </c>
      <c r="O1738" s="39" t="s">
        <v>69</v>
      </c>
      <c r="P1738" s="1">
        <v>23.65</v>
      </c>
      <c r="Q1738" s="39">
        <f>+P1738+M1738</f>
        <v>55.44</v>
      </c>
      <c r="R1738" s="99">
        <v>161</v>
      </c>
    </row>
    <row r="1739" spans="3:18" x14ac:dyDescent="0.15">
      <c r="C1739" s="97" t="s">
        <v>1764</v>
      </c>
      <c r="D1739" s="1" t="s">
        <v>64</v>
      </c>
      <c r="E1739" s="80" t="s">
        <v>61</v>
      </c>
      <c r="F1739" s="39" t="s">
        <v>62</v>
      </c>
      <c r="J1739" s="80"/>
      <c r="K1739" s="39"/>
      <c r="N1739" s="100"/>
      <c r="O1739" s="39"/>
      <c r="Q1739" s="39"/>
      <c r="R1739" s="80"/>
    </row>
    <row r="1740" spans="3:18" x14ac:dyDescent="0.15">
      <c r="C1740" s="97" t="s">
        <v>1765</v>
      </c>
      <c r="D1740" s="1" t="s">
        <v>82</v>
      </c>
      <c r="E1740" s="80" t="s">
        <v>237</v>
      </c>
      <c r="F1740" s="39" t="s">
        <v>69</v>
      </c>
      <c r="G1740" s="98">
        <v>12.06</v>
      </c>
      <c r="H1740" s="98">
        <v>2.5499999999999998</v>
      </c>
      <c r="I1740" s="98">
        <v>14.61</v>
      </c>
      <c r="J1740" s="99">
        <v>289</v>
      </c>
      <c r="K1740" s="39" t="s">
        <v>69</v>
      </c>
      <c r="L1740" s="1">
        <v>16.98</v>
      </c>
      <c r="M1740" s="1">
        <v>31.59</v>
      </c>
      <c r="N1740" s="100">
        <v>230</v>
      </c>
      <c r="O1740" s="39" t="str">
        <f>+VLOOKUP(C1740,'[1]Notas 3º - TL'!$A$1:$B$678,2,"FALSO")</f>
        <v>SI</v>
      </c>
      <c r="Q1740" s="39"/>
      <c r="R1740" s="80"/>
    </row>
    <row r="1741" spans="3:18" x14ac:dyDescent="0.15">
      <c r="C1741" s="97" t="s">
        <v>1769</v>
      </c>
      <c r="D1741" s="1" t="s">
        <v>64</v>
      </c>
      <c r="E1741" s="80" t="s">
        <v>61</v>
      </c>
      <c r="F1741" s="39" t="s">
        <v>62</v>
      </c>
      <c r="J1741" s="80"/>
      <c r="K1741" s="39"/>
      <c r="N1741" s="100"/>
      <c r="O1741" s="39"/>
      <c r="Q1741" s="39"/>
      <c r="R1741" s="80"/>
    </row>
    <row r="1742" spans="3:18" x14ac:dyDescent="0.15">
      <c r="C1742" s="97" t="s">
        <v>1766</v>
      </c>
      <c r="D1742" s="1" t="s">
        <v>68</v>
      </c>
      <c r="E1742" s="80" t="s">
        <v>61</v>
      </c>
      <c r="F1742" s="39" t="s">
        <v>62</v>
      </c>
      <c r="J1742" s="80"/>
      <c r="K1742" s="39"/>
      <c r="N1742" s="100"/>
      <c r="O1742" s="39"/>
      <c r="Q1742" s="39"/>
      <c r="R1742" s="80"/>
    </row>
    <row r="1743" spans="3:18" x14ac:dyDescent="0.15">
      <c r="C1743" s="97" t="s">
        <v>1767</v>
      </c>
      <c r="D1743" s="1" t="s">
        <v>64</v>
      </c>
      <c r="E1743" s="80" t="s">
        <v>61</v>
      </c>
      <c r="F1743" s="39" t="s">
        <v>62</v>
      </c>
      <c r="J1743" s="80"/>
      <c r="K1743" s="39"/>
      <c r="N1743" s="100"/>
      <c r="O1743" s="39"/>
      <c r="Q1743" s="39"/>
      <c r="R1743" s="80"/>
    </row>
    <row r="1744" spans="3:18" x14ac:dyDescent="0.15">
      <c r="C1744" s="97" t="s">
        <v>1768</v>
      </c>
      <c r="D1744" s="1" t="s">
        <v>64</v>
      </c>
      <c r="E1744" s="80" t="s">
        <v>61</v>
      </c>
      <c r="F1744" s="39" t="s">
        <v>62</v>
      </c>
      <c r="J1744" s="80"/>
      <c r="K1744" s="39"/>
      <c r="N1744" s="100"/>
      <c r="O1744" s="39"/>
      <c r="Q1744" s="39"/>
      <c r="R1744" s="80"/>
    </row>
    <row r="1745" spans="3:18" x14ac:dyDescent="0.15">
      <c r="C1745" s="97" t="s">
        <v>1770</v>
      </c>
      <c r="D1745" s="1" t="s">
        <v>85</v>
      </c>
      <c r="E1745" s="80" t="s">
        <v>61</v>
      </c>
      <c r="F1745" s="39" t="s">
        <v>62</v>
      </c>
      <c r="J1745" s="80"/>
      <c r="K1745" s="39"/>
      <c r="N1745" s="100"/>
      <c r="O1745" s="39"/>
      <c r="Q1745" s="39"/>
      <c r="R1745" s="80"/>
    </row>
    <row r="1746" spans="3:18" x14ac:dyDescent="0.15">
      <c r="C1746" s="97" t="s">
        <v>1771</v>
      </c>
      <c r="D1746" s="1" t="s">
        <v>66</v>
      </c>
      <c r="E1746" s="80" t="s">
        <v>61</v>
      </c>
      <c r="F1746" s="39" t="s">
        <v>62</v>
      </c>
      <c r="J1746" s="80"/>
      <c r="K1746" s="39"/>
      <c r="N1746" s="100"/>
      <c r="O1746" s="39"/>
      <c r="Q1746" s="39"/>
      <c r="R1746" s="80"/>
    </row>
    <row r="1747" spans="3:18" x14ac:dyDescent="0.15">
      <c r="C1747" s="97" t="s">
        <v>1772</v>
      </c>
      <c r="D1747" s="1" t="s">
        <v>68</v>
      </c>
      <c r="E1747" s="80" t="s">
        <v>61</v>
      </c>
      <c r="F1747" s="39" t="s">
        <v>62</v>
      </c>
      <c r="J1747" s="80"/>
      <c r="K1747" s="39"/>
      <c r="N1747" s="100"/>
      <c r="O1747" s="39"/>
      <c r="Q1747" s="39"/>
      <c r="R1747" s="80"/>
    </row>
    <row r="1748" spans="3:18" x14ac:dyDescent="0.15">
      <c r="C1748" s="97" t="s">
        <v>1773</v>
      </c>
      <c r="D1748" s="1" t="s">
        <v>68</v>
      </c>
      <c r="E1748" s="80" t="s">
        <v>61</v>
      </c>
      <c r="F1748" s="39" t="s">
        <v>62</v>
      </c>
      <c r="J1748" s="80"/>
      <c r="K1748" s="39"/>
      <c r="N1748" s="100"/>
      <c r="O1748" s="39"/>
      <c r="Q1748" s="39"/>
      <c r="R1748" s="80"/>
    </row>
    <row r="1749" spans="3:18" x14ac:dyDescent="0.15">
      <c r="C1749" s="97" t="s">
        <v>1774</v>
      </c>
      <c r="D1749" s="1" t="s">
        <v>82</v>
      </c>
      <c r="E1749" s="80" t="s">
        <v>61</v>
      </c>
      <c r="F1749" s="39" t="s">
        <v>62</v>
      </c>
      <c r="J1749" s="80"/>
      <c r="K1749" s="39"/>
      <c r="N1749" s="100"/>
      <c r="O1749" s="39"/>
      <c r="Q1749" s="39"/>
      <c r="R1749" s="80"/>
    </row>
    <row r="1750" spans="3:18" x14ac:dyDescent="0.15">
      <c r="C1750" s="97" t="s">
        <v>1775</v>
      </c>
      <c r="D1750" s="1" t="s">
        <v>60</v>
      </c>
      <c r="E1750" s="80" t="s">
        <v>61</v>
      </c>
      <c r="F1750" s="39" t="s">
        <v>62</v>
      </c>
      <c r="J1750" s="80"/>
      <c r="K1750" s="39"/>
      <c r="N1750" s="100"/>
      <c r="O1750" s="39"/>
      <c r="Q1750" s="39"/>
      <c r="R1750" s="80"/>
    </row>
    <row r="1751" spans="3:18" x14ac:dyDescent="0.15">
      <c r="C1751" s="97" t="s">
        <v>1776</v>
      </c>
      <c r="D1751" s="1" t="s">
        <v>82</v>
      </c>
      <c r="E1751" s="80" t="s">
        <v>61</v>
      </c>
      <c r="F1751" s="39" t="s">
        <v>62</v>
      </c>
      <c r="J1751" s="80"/>
      <c r="K1751" s="39"/>
      <c r="N1751" s="100"/>
      <c r="O1751" s="39"/>
      <c r="Q1751" s="39"/>
      <c r="R1751" s="80"/>
    </row>
    <row r="1752" spans="3:18" x14ac:dyDescent="0.15">
      <c r="C1752" s="97" t="s">
        <v>1777</v>
      </c>
      <c r="D1752" s="1" t="s">
        <v>64</v>
      </c>
      <c r="E1752" s="80" t="s">
        <v>61</v>
      </c>
      <c r="F1752" s="39" t="s">
        <v>62</v>
      </c>
      <c r="J1752" s="80"/>
      <c r="K1752" s="39"/>
      <c r="N1752" s="100"/>
      <c r="O1752" s="39"/>
      <c r="Q1752" s="39"/>
      <c r="R1752" s="80"/>
    </row>
    <row r="1753" spans="3:18" x14ac:dyDescent="0.15">
      <c r="C1753" s="97" t="s">
        <v>1778</v>
      </c>
      <c r="D1753" s="1" t="s">
        <v>79</v>
      </c>
      <c r="E1753" s="80" t="s">
        <v>61</v>
      </c>
      <c r="F1753" s="39" t="s">
        <v>62</v>
      </c>
      <c r="J1753" s="80"/>
      <c r="K1753" s="39"/>
      <c r="N1753" s="100"/>
      <c r="O1753" s="39"/>
      <c r="Q1753" s="39"/>
      <c r="R1753" s="80"/>
    </row>
    <row r="1754" spans="3:18" x14ac:dyDescent="0.15">
      <c r="C1754" s="97" t="s">
        <v>1779</v>
      </c>
      <c r="D1754" s="1" t="s">
        <v>64</v>
      </c>
      <c r="E1754" s="80" t="s">
        <v>61</v>
      </c>
      <c r="F1754" s="39" t="s">
        <v>69</v>
      </c>
      <c r="G1754" s="1">
        <v>14.88</v>
      </c>
      <c r="H1754" s="1">
        <v>0.94</v>
      </c>
      <c r="I1754" s="1">
        <v>15.82</v>
      </c>
      <c r="J1754" s="80">
        <v>117</v>
      </c>
      <c r="K1754" s="39" t="s">
        <v>62</v>
      </c>
      <c r="N1754" s="100"/>
      <c r="O1754" s="39"/>
      <c r="Q1754" s="39"/>
      <c r="R1754" s="80"/>
    </row>
    <row r="1755" spans="3:18" x14ac:dyDescent="0.15">
      <c r="C1755" s="97" t="s">
        <v>1780</v>
      </c>
      <c r="D1755" s="1" t="s">
        <v>68</v>
      </c>
      <c r="E1755" s="80" t="s">
        <v>61</v>
      </c>
      <c r="F1755" s="39" t="s">
        <v>69</v>
      </c>
      <c r="G1755" s="1">
        <v>13.73</v>
      </c>
      <c r="H1755" s="1">
        <v>1.26</v>
      </c>
      <c r="I1755" s="1">
        <v>14.99</v>
      </c>
      <c r="J1755" s="80">
        <v>226</v>
      </c>
      <c r="K1755" s="39" t="s">
        <v>62</v>
      </c>
      <c r="N1755" s="100"/>
      <c r="O1755" s="39"/>
      <c r="Q1755" s="39"/>
      <c r="R1755" s="80"/>
    </row>
    <row r="1756" spans="3:18" x14ac:dyDescent="0.15">
      <c r="C1756" s="97" t="s">
        <v>1781</v>
      </c>
      <c r="D1756" s="1" t="s">
        <v>85</v>
      </c>
      <c r="E1756" s="80" t="s">
        <v>61</v>
      </c>
      <c r="F1756" s="39" t="s">
        <v>62</v>
      </c>
      <c r="J1756" s="80"/>
      <c r="K1756" s="39"/>
      <c r="N1756" s="100"/>
      <c r="O1756" s="39"/>
      <c r="Q1756" s="39"/>
      <c r="R1756" s="80"/>
    </row>
    <row r="1757" spans="3:18" x14ac:dyDescent="0.15">
      <c r="C1757" s="97" t="s">
        <v>1782</v>
      </c>
      <c r="D1757" s="1" t="s">
        <v>64</v>
      </c>
      <c r="E1757" s="80" t="s">
        <v>61</v>
      </c>
      <c r="F1757" s="39" t="s">
        <v>62</v>
      </c>
      <c r="J1757" s="80"/>
      <c r="K1757" s="39"/>
      <c r="N1757" s="100"/>
      <c r="O1757" s="39"/>
      <c r="Q1757" s="39"/>
      <c r="R1757" s="80"/>
    </row>
    <row r="1758" spans="3:18" x14ac:dyDescent="0.15">
      <c r="C1758" s="97" t="s">
        <v>1783</v>
      </c>
      <c r="D1758" s="1" t="s">
        <v>64</v>
      </c>
      <c r="E1758" s="80" t="s">
        <v>61</v>
      </c>
      <c r="F1758" s="39" t="s">
        <v>62</v>
      </c>
      <c r="J1758" s="80"/>
      <c r="K1758" s="39"/>
      <c r="N1758" s="100"/>
      <c r="O1758" s="39"/>
      <c r="Q1758" s="39"/>
      <c r="R1758" s="80"/>
    </row>
    <row r="1759" spans="3:18" x14ac:dyDescent="0.15">
      <c r="C1759" s="97" t="s">
        <v>1784</v>
      </c>
      <c r="D1759" s="1" t="s">
        <v>68</v>
      </c>
      <c r="E1759" s="80" t="s">
        <v>61</v>
      </c>
      <c r="F1759" s="39" t="s">
        <v>62</v>
      </c>
      <c r="J1759" s="80"/>
      <c r="K1759" s="39"/>
      <c r="N1759" s="100"/>
      <c r="O1759" s="39"/>
      <c r="Q1759" s="39"/>
      <c r="R1759" s="80"/>
    </row>
    <row r="1760" spans="3:18" x14ac:dyDescent="0.15">
      <c r="C1760" s="97" t="s">
        <v>1785</v>
      </c>
      <c r="D1760" s="1" t="s">
        <v>64</v>
      </c>
      <c r="E1760" s="80" t="s">
        <v>61</v>
      </c>
      <c r="F1760" s="39" t="s">
        <v>62</v>
      </c>
      <c r="J1760" s="80"/>
      <c r="K1760" s="39"/>
      <c r="N1760" s="100"/>
      <c r="O1760" s="39"/>
      <c r="Q1760" s="39"/>
      <c r="R1760" s="80"/>
    </row>
    <row r="1761" spans="3:18" x14ac:dyDescent="0.15">
      <c r="C1761" s="97" t="s">
        <v>2001</v>
      </c>
      <c r="D1761" s="1" t="s">
        <v>66</v>
      </c>
      <c r="E1761" s="80" t="s">
        <v>61</v>
      </c>
      <c r="F1761" s="39" t="s">
        <v>69</v>
      </c>
      <c r="G1761" s="98">
        <v>12.76</v>
      </c>
      <c r="H1761" s="98">
        <v>1.57</v>
      </c>
      <c r="I1761" s="98">
        <v>14.33</v>
      </c>
      <c r="J1761" s="99">
        <v>350</v>
      </c>
      <c r="K1761" s="39" t="s">
        <v>69</v>
      </c>
      <c r="L1761" s="1">
        <v>15.39</v>
      </c>
      <c r="M1761" s="1">
        <v>29.72</v>
      </c>
      <c r="N1761" s="100">
        <v>499</v>
      </c>
      <c r="O1761" s="39" t="s">
        <v>69</v>
      </c>
      <c r="P1761" s="1">
        <v>22.11</v>
      </c>
      <c r="Q1761" s="39">
        <f>+P1761+M1761</f>
        <v>51.83</v>
      </c>
      <c r="R1761" s="99">
        <v>317</v>
      </c>
    </row>
    <row r="1762" spans="3:18" x14ac:dyDescent="0.15">
      <c r="C1762" s="97" t="s">
        <v>1787</v>
      </c>
      <c r="D1762" s="1" t="s">
        <v>68</v>
      </c>
      <c r="E1762" s="80" t="s">
        <v>61</v>
      </c>
      <c r="F1762" s="39" t="s">
        <v>62</v>
      </c>
      <c r="J1762" s="80"/>
      <c r="K1762" s="39"/>
      <c r="N1762" s="100"/>
      <c r="O1762" s="39"/>
      <c r="Q1762" s="39"/>
      <c r="R1762" s="80"/>
    </row>
    <row r="1763" spans="3:18" x14ac:dyDescent="0.15">
      <c r="C1763" s="97" t="s">
        <v>1788</v>
      </c>
      <c r="D1763" s="1" t="s">
        <v>85</v>
      </c>
      <c r="E1763" s="80" t="s">
        <v>61</v>
      </c>
      <c r="F1763" s="39" t="s">
        <v>62</v>
      </c>
      <c r="J1763" s="80"/>
      <c r="K1763" s="39"/>
      <c r="N1763" s="100"/>
      <c r="O1763" s="39"/>
      <c r="Q1763" s="39"/>
      <c r="R1763" s="80"/>
    </row>
    <row r="1764" spans="3:18" x14ac:dyDescent="0.15">
      <c r="C1764" s="97" t="s">
        <v>1789</v>
      </c>
      <c r="D1764" s="1" t="s">
        <v>60</v>
      </c>
      <c r="E1764" s="80" t="s">
        <v>61</v>
      </c>
      <c r="F1764" s="39" t="s">
        <v>62</v>
      </c>
      <c r="J1764" s="80"/>
      <c r="K1764" s="39"/>
      <c r="N1764" s="100"/>
      <c r="O1764" s="39"/>
      <c r="Q1764" s="39"/>
      <c r="R1764" s="80"/>
    </row>
    <row r="1765" spans="3:18" x14ac:dyDescent="0.15">
      <c r="C1765" s="97" t="s">
        <v>1790</v>
      </c>
      <c r="D1765" s="1" t="s">
        <v>64</v>
      </c>
      <c r="E1765" s="80" t="s">
        <v>61</v>
      </c>
      <c r="F1765" s="39" t="s">
        <v>62</v>
      </c>
      <c r="J1765" s="80"/>
      <c r="K1765" s="39"/>
      <c r="N1765" s="100"/>
      <c r="O1765" s="39"/>
      <c r="Q1765" s="39"/>
      <c r="R1765" s="80"/>
    </row>
    <row r="1766" spans="3:18" x14ac:dyDescent="0.15">
      <c r="C1766" s="97" t="s">
        <v>2016</v>
      </c>
      <c r="D1766" s="1" t="s">
        <v>85</v>
      </c>
      <c r="E1766" s="80" t="s">
        <v>61</v>
      </c>
      <c r="F1766" s="39" t="s">
        <v>69</v>
      </c>
      <c r="G1766" s="98">
        <v>12.27</v>
      </c>
      <c r="H1766" s="98">
        <v>1.26</v>
      </c>
      <c r="I1766" s="98">
        <v>13.53</v>
      </c>
      <c r="J1766" s="99">
        <v>559</v>
      </c>
      <c r="K1766" s="39" t="s">
        <v>69</v>
      </c>
      <c r="L1766" s="1">
        <v>17.72</v>
      </c>
      <c r="M1766" s="1">
        <v>31.25</v>
      </c>
      <c r="N1766" s="100">
        <v>267</v>
      </c>
      <c r="O1766" s="39" t="s">
        <v>69</v>
      </c>
      <c r="P1766" s="1">
        <v>20.010000000000002</v>
      </c>
      <c r="Q1766" s="39">
        <f>+P1766+M1766</f>
        <v>51.260000000000005</v>
      </c>
      <c r="R1766" s="99">
        <v>346</v>
      </c>
    </row>
    <row r="1767" spans="3:18" x14ac:dyDescent="0.15">
      <c r="C1767" s="97" t="s">
        <v>1792</v>
      </c>
      <c r="D1767" s="1" t="s">
        <v>85</v>
      </c>
      <c r="E1767" s="80" t="s">
        <v>61</v>
      </c>
      <c r="F1767" s="39" t="s">
        <v>62</v>
      </c>
      <c r="J1767" s="80"/>
      <c r="K1767" s="39"/>
      <c r="N1767" s="100"/>
      <c r="O1767" s="39"/>
      <c r="Q1767" s="39"/>
      <c r="R1767" s="80"/>
    </row>
    <row r="1768" spans="3:18" x14ac:dyDescent="0.15">
      <c r="C1768" s="97" t="s">
        <v>1793</v>
      </c>
      <c r="D1768" s="1" t="s">
        <v>64</v>
      </c>
      <c r="E1768" s="80" t="s">
        <v>61</v>
      </c>
      <c r="F1768" s="39" t="s">
        <v>62</v>
      </c>
      <c r="J1768" s="80"/>
      <c r="K1768" s="39"/>
      <c r="N1768" s="100"/>
      <c r="O1768" s="39"/>
      <c r="Q1768" s="39"/>
      <c r="R1768" s="80"/>
    </row>
    <row r="1769" spans="3:18" x14ac:dyDescent="0.15">
      <c r="C1769" s="97" t="s">
        <v>1794</v>
      </c>
      <c r="D1769" s="1" t="s">
        <v>79</v>
      </c>
      <c r="E1769" s="80" t="s">
        <v>61</v>
      </c>
      <c r="F1769" s="39" t="s">
        <v>62</v>
      </c>
      <c r="J1769" s="80"/>
      <c r="K1769" s="39"/>
      <c r="N1769" s="100"/>
      <c r="O1769" s="39"/>
      <c r="Q1769" s="39"/>
      <c r="R1769" s="80"/>
    </row>
    <row r="1770" spans="3:18" x14ac:dyDescent="0.15">
      <c r="C1770" s="97" t="s">
        <v>1795</v>
      </c>
      <c r="D1770" s="1" t="s">
        <v>85</v>
      </c>
      <c r="E1770" s="80" t="s">
        <v>61</v>
      </c>
      <c r="F1770" s="39" t="s">
        <v>62</v>
      </c>
      <c r="J1770" s="80"/>
      <c r="K1770" s="39"/>
      <c r="N1770" s="100"/>
      <c r="O1770" s="39"/>
      <c r="Q1770" s="39"/>
      <c r="R1770" s="80"/>
    </row>
    <row r="1771" spans="3:18" x14ac:dyDescent="0.15">
      <c r="C1771" s="97" t="s">
        <v>1796</v>
      </c>
      <c r="D1771" s="1" t="s">
        <v>68</v>
      </c>
      <c r="E1771" s="80" t="s">
        <v>61</v>
      </c>
      <c r="F1771" s="39" t="s">
        <v>62</v>
      </c>
      <c r="J1771" s="80"/>
      <c r="K1771" s="39"/>
      <c r="N1771" s="100"/>
      <c r="O1771" s="39"/>
      <c r="Q1771" s="39"/>
      <c r="R1771" s="80"/>
    </row>
    <row r="1772" spans="3:18" x14ac:dyDescent="0.15">
      <c r="C1772" s="97" t="s">
        <v>1797</v>
      </c>
      <c r="D1772" s="1" t="s">
        <v>79</v>
      </c>
      <c r="E1772" s="80" t="s">
        <v>61</v>
      </c>
      <c r="F1772" s="39" t="s">
        <v>62</v>
      </c>
      <c r="J1772" s="80"/>
      <c r="K1772" s="39"/>
      <c r="N1772" s="100"/>
      <c r="O1772" s="39"/>
      <c r="Q1772" s="39"/>
      <c r="R1772" s="80"/>
    </row>
    <row r="1773" spans="3:18" x14ac:dyDescent="0.15">
      <c r="C1773" s="97" t="s">
        <v>1798</v>
      </c>
      <c r="D1773" s="1" t="s">
        <v>68</v>
      </c>
      <c r="E1773" s="80" t="s">
        <v>61</v>
      </c>
      <c r="F1773" s="39" t="s">
        <v>62</v>
      </c>
      <c r="J1773" s="80"/>
      <c r="K1773" s="39"/>
      <c r="N1773" s="100"/>
      <c r="O1773" s="39"/>
      <c r="Q1773" s="39"/>
      <c r="R1773" s="80"/>
    </row>
    <row r="1774" spans="3:18" x14ac:dyDescent="0.15">
      <c r="C1774" s="97" t="s">
        <v>1799</v>
      </c>
      <c r="D1774" s="1" t="s">
        <v>68</v>
      </c>
      <c r="E1774" s="80" t="s">
        <v>61</v>
      </c>
      <c r="F1774" s="39" t="s">
        <v>62</v>
      </c>
      <c r="J1774" s="80"/>
      <c r="K1774" s="39"/>
      <c r="N1774" s="100"/>
      <c r="O1774" s="39"/>
      <c r="Q1774" s="39"/>
      <c r="R1774" s="80"/>
    </row>
    <row r="1775" spans="3:18" x14ac:dyDescent="0.15">
      <c r="C1775" s="97" t="s">
        <v>1800</v>
      </c>
      <c r="D1775" s="1" t="s">
        <v>79</v>
      </c>
      <c r="E1775" s="80" t="s">
        <v>61</v>
      </c>
      <c r="F1775" s="39" t="s">
        <v>62</v>
      </c>
      <c r="J1775" s="80"/>
      <c r="K1775" s="39"/>
      <c r="N1775" s="100"/>
      <c r="O1775" s="39"/>
      <c r="Q1775" s="39"/>
      <c r="R1775" s="80"/>
    </row>
    <row r="1776" spans="3:18" x14ac:dyDescent="0.15">
      <c r="C1776" s="97" t="s">
        <v>1801</v>
      </c>
      <c r="D1776" s="1" t="s">
        <v>64</v>
      </c>
      <c r="E1776" s="80" t="s">
        <v>61</v>
      </c>
      <c r="F1776" s="39" t="s">
        <v>69</v>
      </c>
      <c r="G1776" s="1">
        <v>10.16</v>
      </c>
      <c r="H1776" s="1">
        <v>0.94</v>
      </c>
      <c r="I1776" s="1">
        <v>11.1</v>
      </c>
      <c r="J1776" s="80">
        <v>1285</v>
      </c>
      <c r="K1776" s="39" t="s">
        <v>62</v>
      </c>
      <c r="N1776" s="100"/>
      <c r="O1776" s="39"/>
      <c r="Q1776" s="39"/>
      <c r="R1776" s="80"/>
    </row>
    <row r="1777" spans="3:18" x14ac:dyDescent="0.15">
      <c r="C1777" s="97" t="s">
        <v>1802</v>
      </c>
      <c r="D1777" s="1" t="s">
        <v>64</v>
      </c>
      <c r="E1777" s="80" t="s">
        <v>61</v>
      </c>
      <c r="F1777" s="39" t="s">
        <v>62</v>
      </c>
      <c r="J1777" s="80"/>
      <c r="K1777" s="39"/>
      <c r="N1777" s="100"/>
      <c r="O1777" s="39"/>
      <c r="Q1777" s="39"/>
      <c r="R1777" s="80"/>
    </row>
    <row r="1778" spans="3:18" x14ac:dyDescent="0.15">
      <c r="C1778" s="97" t="s">
        <v>1803</v>
      </c>
      <c r="D1778" s="1" t="s">
        <v>326</v>
      </c>
      <c r="E1778" s="80" t="s">
        <v>61</v>
      </c>
      <c r="F1778" s="39" t="s">
        <v>69</v>
      </c>
      <c r="G1778" s="98">
        <v>11.49</v>
      </c>
      <c r="H1778" s="98">
        <v>1.26</v>
      </c>
      <c r="I1778" s="98">
        <v>12.75</v>
      </c>
      <c r="J1778" s="99">
        <v>838</v>
      </c>
      <c r="K1778" s="39" t="s">
        <v>69</v>
      </c>
      <c r="L1778" s="1">
        <v>16.07</v>
      </c>
      <c r="M1778" s="1">
        <v>28.82</v>
      </c>
      <c r="N1778" s="100">
        <v>610</v>
      </c>
      <c r="O1778" s="39" t="str">
        <f>+VLOOKUP(C1778,'[1]Notas 3º - TL'!$A$1:$B$678,2,"FALSO")</f>
        <v>SI</v>
      </c>
      <c r="Q1778" s="39"/>
      <c r="R1778" s="80"/>
    </row>
    <row r="1779" spans="3:18" x14ac:dyDescent="0.15">
      <c r="C1779" s="97" t="s">
        <v>2037</v>
      </c>
      <c r="D1779" s="1" t="s">
        <v>66</v>
      </c>
      <c r="E1779" s="80" t="s">
        <v>61</v>
      </c>
      <c r="F1779" s="39" t="s">
        <v>69</v>
      </c>
      <c r="G1779" s="98">
        <v>13.82</v>
      </c>
      <c r="H1779" s="98">
        <v>0.15</v>
      </c>
      <c r="I1779" s="98">
        <v>13.97</v>
      </c>
      <c r="J1779" s="99">
        <v>436</v>
      </c>
      <c r="K1779" s="39" t="s">
        <v>69</v>
      </c>
      <c r="L1779" s="1">
        <v>17.7</v>
      </c>
      <c r="M1779" s="1">
        <v>31.67</v>
      </c>
      <c r="N1779" s="100">
        <v>220</v>
      </c>
      <c r="O1779" s="39" t="s">
        <v>69</v>
      </c>
      <c r="P1779" s="1">
        <v>25.41</v>
      </c>
      <c r="Q1779" s="39">
        <f>+P1779+M1779</f>
        <v>57.08</v>
      </c>
      <c r="R1779" s="99">
        <v>104</v>
      </c>
    </row>
    <row r="1780" spans="3:18" x14ac:dyDescent="0.15">
      <c r="C1780" s="97" t="s">
        <v>1805</v>
      </c>
      <c r="D1780" s="1" t="s">
        <v>72</v>
      </c>
      <c r="E1780" s="80" t="s">
        <v>61</v>
      </c>
      <c r="F1780" s="39" t="s">
        <v>69</v>
      </c>
      <c r="G1780" s="1">
        <v>11.77</v>
      </c>
      <c r="H1780" s="1">
        <v>1.1000000000000001</v>
      </c>
      <c r="I1780" s="1">
        <v>12.87</v>
      </c>
      <c r="J1780" s="80">
        <v>787</v>
      </c>
      <c r="K1780" s="39" t="s">
        <v>62</v>
      </c>
      <c r="N1780" s="100"/>
      <c r="O1780" s="39"/>
      <c r="Q1780" s="39"/>
      <c r="R1780" s="80"/>
    </row>
    <row r="1781" spans="3:18" x14ac:dyDescent="0.15">
      <c r="C1781" s="97" t="s">
        <v>1806</v>
      </c>
      <c r="D1781" s="1" t="s">
        <v>68</v>
      </c>
      <c r="E1781" s="80" t="s">
        <v>61</v>
      </c>
      <c r="F1781" s="39" t="s">
        <v>69</v>
      </c>
      <c r="G1781" s="1">
        <v>10.35</v>
      </c>
      <c r="H1781" s="1">
        <v>1.42</v>
      </c>
      <c r="I1781" s="1">
        <v>11.77</v>
      </c>
      <c r="J1781" s="80">
        <v>1124</v>
      </c>
      <c r="K1781" s="39" t="s">
        <v>62</v>
      </c>
      <c r="N1781" s="100"/>
      <c r="O1781" s="39"/>
      <c r="Q1781" s="39"/>
      <c r="R1781" s="80"/>
    </row>
    <row r="1782" spans="3:18" x14ac:dyDescent="0.15">
      <c r="C1782" s="97" t="s">
        <v>1807</v>
      </c>
      <c r="D1782" s="1" t="s">
        <v>68</v>
      </c>
      <c r="E1782" s="80" t="s">
        <v>61</v>
      </c>
      <c r="F1782" s="39" t="s">
        <v>69</v>
      </c>
      <c r="G1782" s="98">
        <v>10.91</v>
      </c>
      <c r="H1782" s="98">
        <v>0.63</v>
      </c>
      <c r="I1782" s="98">
        <v>11.540000000000001</v>
      </c>
      <c r="J1782" s="99">
        <v>1193</v>
      </c>
      <c r="K1782" s="39" t="s">
        <v>69</v>
      </c>
      <c r="L1782" s="1">
        <v>15.98</v>
      </c>
      <c r="M1782" s="1">
        <v>27.520000000000003</v>
      </c>
      <c r="N1782" s="100">
        <v>741</v>
      </c>
      <c r="O1782" s="39" t="str">
        <f>+VLOOKUP(C1782,'[1]Notas 3º - TL'!$A$1:$B$678,2,"FALSO")</f>
        <v>SI</v>
      </c>
      <c r="Q1782" s="39"/>
      <c r="R1782" s="80"/>
    </row>
    <row r="1783" spans="3:18" x14ac:dyDescent="0.15">
      <c r="C1783" s="97" t="s">
        <v>1808</v>
      </c>
      <c r="D1783" s="1" t="s">
        <v>68</v>
      </c>
      <c r="E1783" s="80" t="s">
        <v>61</v>
      </c>
      <c r="F1783" s="39" t="s">
        <v>62</v>
      </c>
      <c r="J1783" s="80"/>
      <c r="K1783" s="39"/>
      <c r="N1783" s="100"/>
      <c r="O1783" s="39"/>
      <c r="Q1783" s="39"/>
      <c r="R1783" s="80"/>
    </row>
    <row r="1784" spans="3:18" x14ac:dyDescent="0.15">
      <c r="C1784" s="97" t="s">
        <v>1809</v>
      </c>
      <c r="D1784" s="1" t="s">
        <v>60</v>
      </c>
      <c r="E1784" s="80" t="s">
        <v>61</v>
      </c>
      <c r="F1784" s="39" t="s">
        <v>62</v>
      </c>
      <c r="J1784" s="80"/>
      <c r="K1784" s="39"/>
      <c r="N1784" s="100"/>
      <c r="O1784" s="39"/>
      <c r="Q1784" s="39"/>
      <c r="R1784" s="80"/>
    </row>
    <row r="1785" spans="3:18" x14ac:dyDescent="0.15">
      <c r="C1785" s="97" t="s">
        <v>1810</v>
      </c>
      <c r="D1785" s="1" t="s">
        <v>79</v>
      </c>
      <c r="E1785" s="80" t="s">
        <v>61</v>
      </c>
      <c r="F1785" s="39" t="s">
        <v>62</v>
      </c>
      <c r="J1785" s="80"/>
      <c r="K1785" s="39"/>
      <c r="N1785" s="100"/>
      <c r="O1785" s="39"/>
      <c r="Q1785" s="39"/>
      <c r="R1785" s="80"/>
    </row>
    <row r="1786" spans="3:18" x14ac:dyDescent="0.15">
      <c r="C1786" s="97" t="s">
        <v>1811</v>
      </c>
      <c r="D1786" s="1" t="s">
        <v>64</v>
      </c>
      <c r="E1786" s="80" t="s">
        <v>88</v>
      </c>
      <c r="F1786" s="39" t="s">
        <v>62</v>
      </c>
      <c r="J1786" s="80"/>
      <c r="K1786" s="39"/>
      <c r="N1786" s="100"/>
      <c r="O1786" s="39"/>
      <c r="Q1786" s="39"/>
      <c r="R1786" s="80"/>
    </row>
    <row r="1787" spans="3:18" x14ac:dyDescent="0.15">
      <c r="C1787" s="97" t="s">
        <v>1812</v>
      </c>
      <c r="D1787" s="1" t="s">
        <v>64</v>
      </c>
      <c r="E1787" s="80" t="s">
        <v>61</v>
      </c>
      <c r="F1787" s="39" t="s">
        <v>62</v>
      </c>
      <c r="J1787" s="80"/>
      <c r="K1787" s="39"/>
      <c r="N1787" s="100"/>
      <c r="O1787" s="39"/>
      <c r="Q1787" s="39"/>
      <c r="R1787" s="80"/>
    </row>
    <row r="1788" spans="3:18" x14ac:dyDescent="0.15">
      <c r="C1788" s="97" t="s">
        <v>2039</v>
      </c>
      <c r="D1788" s="1" t="s">
        <v>66</v>
      </c>
      <c r="E1788" s="80" t="s">
        <v>61</v>
      </c>
      <c r="F1788" s="39" t="s">
        <v>69</v>
      </c>
      <c r="G1788" s="98">
        <v>11.9</v>
      </c>
      <c r="H1788" s="98">
        <v>0.94</v>
      </c>
      <c r="I1788" s="98">
        <v>12.84</v>
      </c>
      <c r="J1788" s="99">
        <v>797</v>
      </c>
      <c r="K1788" s="39" t="s">
        <v>69</v>
      </c>
      <c r="L1788" s="1">
        <v>16.649999999999999</v>
      </c>
      <c r="M1788" s="1">
        <v>29.49</v>
      </c>
      <c r="N1788" s="100">
        <v>527</v>
      </c>
      <c r="O1788" s="39" t="s">
        <v>69</v>
      </c>
      <c r="P1788" s="1">
        <v>20.81</v>
      </c>
      <c r="Q1788" s="39">
        <f>+P1788+M1788</f>
        <v>50.3</v>
      </c>
      <c r="R1788" s="99">
        <v>380</v>
      </c>
    </row>
    <row r="1789" spans="3:18" x14ac:dyDescent="0.15">
      <c r="C1789" s="97" t="s">
        <v>1814</v>
      </c>
      <c r="D1789" s="1" t="s">
        <v>68</v>
      </c>
      <c r="E1789" s="80" t="s">
        <v>61</v>
      </c>
      <c r="F1789" s="39" t="s">
        <v>62</v>
      </c>
      <c r="J1789" s="80"/>
      <c r="K1789" s="39"/>
      <c r="N1789" s="100"/>
      <c r="O1789" s="39"/>
      <c r="Q1789" s="39"/>
      <c r="R1789" s="80"/>
    </row>
    <row r="1790" spans="3:18" x14ac:dyDescent="0.15">
      <c r="C1790" s="97" t="s">
        <v>1815</v>
      </c>
      <c r="D1790" s="1" t="s">
        <v>79</v>
      </c>
      <c r="E1790" s="80" t="s">
        <v>61</v>
      </c>
      <c r="F1790" s="39" t="s">
        <v>62</v>
      </c>
      <c r="J1790" s="80"/>
      <c r="K1790" s="39"/>
      <c r="N1790" s="100"/>
      <c r="O1790" s="39"/>
      <c r="Q1790" s="39"/>
      <c r="R1790" s="80"/>
    </row>
    <row r="1791" spans="3:18" x14ac:dyDescent="0.15">
      <c r="C1791" s="97" t="s">
        <v>1816</v>
      </c>
      <c r="D1791" s="1" t="s">
        <v>66</v>
      </c>
      <c r="E1791" s="80" t="s">
        <v>61</v>
      </c>
      <c r="F1791" s="39" t="s">
        <v>62</v>
      </c>
      <c r="J1791" s="80"/>
      <c r="K1791" s="39"/>
      <c r="N1791" s="100"/>
      <c r="O1791" s="39"/>
      <c r="Q1791" s="39"/>
      <c r="R1791" s="80"/>
    </row>
    <row r="1792" spans="3:18" x14ac:dyDescent="0.15">
      <c r="C1792" s="97" t="s">
        <v>1817</v>
      </c>
      <c r="D1792" s="1" t="s">
        <v>60</v>
      </c>
      <c r="E1792" s="80" t="s">
        <v>88</v>
      </c>
      <c r="F1792" s="39" t="s">
        <v>62</v>
      </c>
      <c r="J1792" s="80"/>
      <c r="K1792" s="39"/>
      <c r="N1792" s="100"/>
      <c r="O1792" s="39"/>
      <c r="Q1792" s="39"/>
      <c r="R1792" s="80"/>
    </row>
    <row r="1793" spans="3:18" x14ac:dyDescent="0.15">
      <c r="C1793" s="97" t="s">
        <v>1818</v>
      </c>
      <c r="D1793" s="1" t="s">
        <v>66</v>
      </c>
      <c r="E1793" s="80" t="s">
        <v>61</v>
      </c>
      <c r="F1793" s="39" t="s">
        <v>69</v>
      </c>
      <c r="G1793" s="1">
        <v>12.07</v>
      </c>
      <c r="H1793" s="1">
        <v>1.26</v>
      </c>
      <c r="I1793" s="1">
        <v>13.33</v>
      </c>
      <c r="J1793" s="80">
        <v>630</v>
      </c>
      <c r="K1793" s="39" t="s">
        <v>62</v>
      </c>
      <c r="N1793" s="100"/>
      <c r="O1793" s="39"/>
      <c r="Q1793" s="39"/>
      <c r="R1793" s="80"/>
    </row>
    <row r="1794" spans="3:18" x14ac:dyDescent="0.15">
      <c r="C1794" s="97" t="s">
        <v>1819</v>
      </c>
      <c r="D1794" s="1" t="s">
        <v>66</v>
      </c>
      <c r="E1794" s="80" t="s">
        <v>61</v>
      </c>
      <c r="F1794" s="39" t="s">
        <v>62</v>
      </c>
      <c r="J1794" s="80"/>
      <c r="K1794" s="39"/>
      <c r="N1794" s="100"/>
      <c r="O1794" s="39"/>
      <c r="Q1794" s="39"/>
      <c r="R1794" s="80"/>
    </row>
    <row r="1795" spans="3:18" x14ac:dyDescent="0.15">
      <c r="C1795" s="97" t="s">
        <v>2051</v>
      </c>
      <c r="D1795" s="1" t="s">
        <v>68</v>
      </c>
      <c r="E1795" s="80" t="s">
        <v>61</v>
      </c>
      <c r="F1795" s="39" t="s">
        <v>69</v>
      </c>
      <c r="G1795" s="98">
        <v>14.15</v>
      </c>
      <c r="H1795" s="98">
        <v>2.0499999999999998</v>
      </c>
      <c r="I1795" s="98">
        <v>16.2</v>
      </c>
      <c r="J1795" s="99">
        <v>80</v>
      </c>
      <c r="K1795" s="39" t="s">
        <v>69</v>
      </c>
      <c r="L1795" s="1">
        <v>15.94</v>
      </c>
      <c r="M1795" s="1">
        <v>32.14</v>
      </c>
      <c r="N1795" s="100">
        <v>177</v>
      </c>
      <c r="O1795" s="39" t="s">
        <v>69</v>
      </c>
      <c r="P1795" s="1">
        <v>24.89</v>
      </c>
      <c r="Q1795" s="39">
        <f>+P1795+M1795</f>
        <v>57.03</v>
      </c>
      <c r="R1795" s="99">
        <v>105</v>
      </c>
    </row>
    <row r="1796" spans="3:18" x14ac:dyDescent="0.15">
      <c r="C1796" s="97" t="s">
        <v>1821</v>
      </c>
      <c r="D1796" s="1" t="s">
        <v>64</v>
      </c>
      <c r="E1796" s="80" t="s">
        <v>61</v>
      </c>
      <c r="F1796" s="39" t="s">
        <v>62</v>
      </c>
      <c r="J1796" s="80"/>
      <c r="K1796" s="39"/>
      <c r="N1796" s="100"/>
      <c r="O1796" s="39"/>
      <c r="Q1796" s="39"/>
      <c r="R1796" s="80"/>
    </row>
    <row r="1797" spans="3:18" x14ac:dyDescent="0.15">
      <c r="C1797" s="97" t="s">
        <v>1822</v>
      </c>
      <c r="D1797" s="1" t="s">
        <v>68</v>
      </c>
      <c r="E1797" s="80" t="s">
        <v>61</v>
      </c>
      <c r="F1797" s="39" t="s">
        <v>62</v>
      </c>
      <c r="J1797" s="80"/>
      <c r="K1797" s="39"/>
      <c r="N1797" s="100"/>
      <c r="O1797" s="39"/>
      <c r="Q1797" s="39"/>
      <c r="R1797" s="80"/>
    </row>
    <row r="1798" spans="3:18" x14ac:dyDescent="0.15">
      <c r="C1798" s="97" t="s">
        <v>1823</v>
      </c>
      <c r="D1798" s="1" t="s">
        <v>72</v>
      </c>
      <c r="E1798" s="80" t="s">
        <v>61</v>
      </c>
      <c r="F1798" s="39" t="s">
        <v>62</v>
      </c>
      <c r="J1798" s="80"/>
      <c r="K1798" s="39"/>
      <c r="N1798" s="100"/>
      <c r="O1798" s="39"/>
      <c r="Q1798" s="39"/>
      <c r="R1798" s="80"/>
    </row>
    <row r="1799" spans="3:18" x14ac:dyDescent="0.15">
      <c r="C1799" s="97" t="s">
        <v>1824</v>
      </c>
      <c r="D1799" s="1" t="s">
        <v>68</v>
      </c>
      <c r="E1799" s="80" t="s">
        <v>61</v>
      </c>
      <c r="F1799" s="39" t="s">
        <v>62</v>
      </c>
      <c r="J1799" s="80"/>
      <c r="K1799" s="39"/>
      <c r="N1799" s="100"/>
      <c r="O1799" s="39"/>
      <c r="Q1799" s="39"/>
      <c r="R1799" s="80"/>
    </row>
    <row r="1800" spans="3:18" x14ac:dyDescent="0.15">
      <c r="C1800" s="97" t="s">
        <v>1825</v>
      </c>
      <c r="D1800" s="1" t="s">
        <v>72</v>
      </c>
      <c r="E1800" s="80" t="s">
        <v>61</v>
      </c>
      <c r="F1800" s="39" t="s">
        <v>62</v>
      </c>
      <c r="J1800" s="80"/>
      <c r="K1800" s="39"/>
      <c r="N1800" s="100"/>
      <c r="O1800" s="39"/>
      <c r="Q1800" s="39"/>
      <c r="R1800" s="80"/>
    </row>
    <row r="1801" spans="3:18" x14ac:dyDescent="0.15">
      <c r="C1801" s="97" t="s">
        <v>1826</v>
      </c>
      <c r="D1801" s="1" t="s">
        <v>72</v>
      </c>
      <c r="E1801" s="80" t="s">
        <v>61</v>
      </c>
      <c r="F1801" s="39" t="s">
        <v>62</v>
      </c>
      <c r="J1801" s="80"/>
      <c r="K1801" s="39"/>
      <c r="N1801" s="100"/>
      <c r="O1801" s="39"/>
      <c r="Q1801" s="39"/>
      <c r="R1801" s="80"/>
    </row>
    <row r="1802" spans="3:18" x14ac:dyDescent="0.15">
      <c r="C1802" s="97" t="s">
        <v>1827</v>
      </c>
      <c r="D1802" s="1" t="s">
        <v>64</v>
      </c>
      <c r="E1802" s="80" t="s">
        <v>88</v>
      </c>
      <c r="F1802" s="39" t="s">
        <v>69</v>
      </c>
      <c r="G1802" s="98">
        <v>11.48</v>
      </c>
      <c r="H1802" s="98">
        <v>0.3</v>
      </c>
      <c r="I1802" s="98">
        <v>11.780000000000001</v>
      </c>
      <c r="J1802" s="99">
        <v>1117</v>
      </c>
      <c r="K1802" s="39" t="s">
        <v>69</v>
      </c>
      <c r="L1802" s="1">
        <v>16.43</v>
      </c>
      <c r="M1802" s="1">
        <v>28.21</v>
      </c>
      <c r="N1802" s="100">
        <v>680</v>
      </c>
      <c r="O1802" s="39" t="str">
        <f>+VLOOKUP(C1802,'[1]Notas 3º - TL'!$A$1:$B$678,2,"FALSO")</f>
        <v>SI</v>
      </c>
      <c r="Q1802" s="39"/>
      <c r="R1802" s="80"/>
    </row>
    <row r="1803" spans="3:18" x14ac:dyDescent="0.15">
      <c r="C1803" s="97" t="s">
        <v>1828</v>
      </c>
      <c r="D1803" s="1" t="s">
        <v>72</v>
      </c>
      <c r="E1803" s="80" t="s">
        <v>61</v>
      </c>
      <c r="F1803" s="39" t="s">
        <v>62</v>
      </c>
      <c r="J1803" s="80"/>
      <c r="K1803" s="39"/>
      <c r="N1803" s="100"/>
      <c r="O1803" s="39"/>
      <c r="Q1803" s="39"/>
      <c r="R1803" s="80"/>
    </row>
    <row r="1804" spans="3:18" x14ac:dyDescent="0.15">
      <c r="C1804" s="97" t="s">
        <v>1829</v>
      </c>
      <c r="D1804" s="1" t="s">
        <v>68</v>
      </c>
      <c r="E1804" s="80" t="s">
        <v>61</v>
      </c>
      <c r="F1804" s="39" t="s">
        <v>69</v>
      </c>
      <c r="G1804" s="98">
        <v>10.28</v>
      </c>
      <c r="H1804" s="98">
        <v>1.26</v>
      </c>
      <c r="I1804" s="98">
        <v>11.54</v>
      </c>
      <c r="J1804" s="99">
        <v>1194</v>
      </c>
      <c r="K1804" s="39" t="s">
        <v>69</v>
      </c>
      <c r="L1804" s="1">
        <v>15.97</v>
      </c>
      <c r="M1804" s="1">
        <v>27.509999999999998</v>
      </c>
      <c r="N1804" s="100">
        <v>742</v>
      </c>
      <c r="O1804" s="39" t="str">
        <f>+VLOOKUP(C1804,'[1]Notas 3º - TL'!$A$1:$B$678,2,"FALSO")</f>
        <v>SI</v>
      </c>
      <c r="Q1804" s="39"/>
      <c r="R1804" s="80"/>
    </row>
    <row r="1805" spans="3:18" x14ac:dyDescent="0.15">
      <c r="C1805" s="97" t="s">
        <v>1830</v>
      </c>
      <c r="D1805" s="1" t="s">
        <v>85</v>
      </c>
      <c r="E1805" s="80" t="s">
        <v>61</v>
      </c>
      <c r="F1805" s="39" t="s">
        <v>69</v>
      </c>
      <c r="G1805" s="1">
        <v>11.68</v>
      </c>
      <c r="H1805" s="1">
        <v>0.63</v>
      </c>
      <c r="I1805" s="1">
        <v>12.31</v>
      </c>
      <c r="J1805" s="80">
        <v>976</v>
      </c>
      <c r="K1805" s="39" t="s">
        <v>62</v>
      </c>
      <c r="N1805" s="100"/>
      <c r="O1805" s="39"/>
      <c r="Q1805" s="39"/>
      <c r="R1805" s="80"/>
    </row>
    <row r="1806" spans="3:18" x14ac:dyDescent="0.15">
      <c r="C1806" s="97" t="s">
        <v>1831</v>
      </c>
      <c r="D1806" s="1" t="s">
        <v>64</v>
      </c>
      <c r="E1806" s="80" t="s">
        <v>88</v>
      </c>
      <c r="F1806" s="39" t="s">
        <v>62</v>
      </c>
      <c r="J1806" s="80"/>
      <c r="K1806" s="39"/>
      <c r="N1806" s="100"/>
      <c r="O1806" s="39"/>
      <c r="Q1806" s="39"/>
      <c r="R1806" s="80"/>
    </row>
    <row r="1807" spans="3:18" x14ac:dyDescent="0.15">
      <c r="C1807" s="97" t="s">
        <v>1832</v>
      </c>
      <c r="D1807" s="1" t="s">
        <v>79</v>
      </c>
      <c r="E1807" s="80" t="s">
        <v>61</v>
      </c>
      <c r="F1807" s="39" t="s">
        <v>62</v>
      </c>
      <c r="J1807" s="80"/>
      <c r="K1807" s="39"/>
      <c r="N1807" s="100"/>
      <c r="O1807" s="39"/>
      <c r="Q1807" s="39"/>
      <c r="R1807" s="80"/>
    </row>
    <row r="1808" spans="3:18" x14ac:dyDescent="0.15">
      <c r="C1808" s="97" t="s">
        <v>1833</v>
      </c>
      <c r="D1808" s="1" t="s">
        <v>85</v>
      </c>
      <c r="E1808" s="80" t="s">
        <v>88</v>
      </c>
      <c r="F1808" s="39" t="s">
        <v>62</v>
      </c>
      <c r="J1808" s="80"/>
      <c r="K1808" s="39"/>
      <c r="N1808" s="100"/>
      <c r="O1808" s="39"/>
      <c r="Q1808" s="39"/>
      <c r="R1808" s="80"/>
    </row>
    <row r="1809" spans="3:18" x14ac:dyDescent="0.15">
      <c r="C1809" s="97" t="s">
        <v>1834</v>
      </c>
      <c r="D1809" s="1" t="s">
        <v>68</v>
      </c>
      <c r="E1809" s="80" t="s">
        <v>61</v>
      </c>
      <c r="F1809" s="39" t="s">
        <v>69</v>
      </c>
      <c r="G1809" s="1">
        <v>13.35</v>
      </c>
      <c r="H1809" s="1">
        <v>0.78</v>
      </c>
      <c r="I1809" s="1">
        <v>14.129999999999999</v>
      </c>
      <c r="J1809" s="80">
        <v>402</v>
      </c>
      <c r="K1809" s="39" t="s">
        <v>62</v>
      </c>
      <c r="N1809" s="100"/>
      <c r="O1809" s="39"/>
      <c r="Q1809" s="39"/>
      <c r="R1809" s="80"/>
    </row>
    <row r="1810" spans="3:18" x14ac:dyDescent="0.15">
      <c r="C1810" s="97" t="s">
        <v>2057</v>
      </c>
      <c r="D1810" s="1" t="s">
        <v>79</v>
      </c>
      <c r="E1810" s="80" t="s">
        <v>61</v>
      </c>
      <c r="F1810" s="39" t="s">
        <v>69</v>
      </c>
      <c r="G1810" s="98">
        <v>15</v>
      </c>
      <c r="H1810" s="98">
        <v>1.26</v>
      </c>
      <c r="I1810" s="98">
        <v>16.260000000000002</v>
      </c>
      <c r="J1810" s="99">
        <v>73</v>
      </c>
      <c r="K1810" s="39" t="s">
        <v>69</v>
      </c>
      <c r="L1810" s="1">
        <v>15.31</v>
      </c>
      <c r="M1810" s="1">
        <v>31.57</v>
      </c>
      <c r="N1810" s="100">
        <v>232</v>
      </c>
      <c r="O1810" s="39" t="s">
        <v>69</v>
      </c>
      <c r="P1810" s="1">
        <v>20.25</v>
      </c>
      <c r="Q1810" s="39">
        <f>+P1810+M1810</f>
        <v>51.82</v>
      </c>
      <c r="R1810" s="99">
        <v>318</v>
      </c>
    </row>
    <row r="1811" spans="3:18" x14ac:dyDescent="0.15">
      <c r="C1811" s="97" t="s">
        <v>1836</v>
      </c>
      <c r="D1811" s="1" t="s">
        <v>66</v>
      </c>
      <c r="E1811" s="80" t="s">
        <v>61</v>
      </c>
      <c r="F1811" s="39" t="s">
        <v>62</v>
      </c>
      <c r="J1811" s="80"/>
      <c r="K1811" s="39"/>
      <c r="N1811" s="100"/>
      <c r="O1811" s="39"/>
      <c r="Q1811" s="39"/>
      <c r="R1811" s="80"/>
    </row>
    <row r="1812" spans="3:18" x14ac:dyDescent="0.15">
      <c r="C1812" s="97" t="s">
        <v>1837</v>
      </c>
      <c r="D1812" s="1" t="s">
        <v>82</v>
      </c>
      <c r="E1812" s="80" t="s">
        <v>61</v>
      </c>
      <c r="F1812" s="39" t="s">
        <v>69</v>
      </c>
      <c r="G1812" s="98">
        <v>11.64</v>
      </c>
      <c r="H1812" s="98">
        <v>0.63</v>
      </c>
      <c r="I1812" s="98">
        <v>12.270000000000001</v>
      </c>
      <c r="J1812" s="99">
        <v>987</v>
      </c>
      <c r="K1812" s="39" t="s">
        <v>69</v>
      </c>
      <c r="L1812" s="1">
        <v>15.48</v>
      </c>
      <c r="M1812" s="1">
        <v>27.75</v>
      </c>
      <c r="N1812" s="100">
        <v>721</v>
      </c>
      <c r="O1812" s="39" t="str">
        <f>+VLOOKUP(C1812,'[1]Notas 3º - TL'!$A$1:$B$678,2,"FALSO")</f>
        <v>SI</v>
      </c>
      <c r="Q1812" s="39"/>
      <c r="R1812" s="80"/>
    </row>
    <row r="1813" spans="3:18" x14ac:dyDescent="0.15">
      <c r="C1813" s="97" t="s">
        <v>1841</v>
      </c>
      <c r="D1813" s="1" t="s">
        <v>68</v>
      </c>
      <c r="E1813" s="80" t="s">
        <v>61</v>
      </c>
      <c r="F1813" s="39" t="s">
        <v>62</v>
      </c>
      <c r="J1813" s="80"/>
      <c r="K1813" s="39"/>
      <c r="N1813" s="100"/>
      <c r="O1813" s="39"/>
      <c r="Q1813" s="39"/>
      <c r="R1813" s="80"/>
    </row>
    <row r="1814" spans="3:18" x14ac:dyDescent="0.15">
      <c r="C1814" s="97" t="s">
        <v>1838</v>
      </c>
      <c r="D1814" s="1" t="s">
        <v>68</v>
      </c>
      <c r="E1814" s="80" t="s">
        <v>61</v>
      </c>
      <c r="F1814" s="39" t="s">
        <v>62</v>
      </c>
      <c r="J1814" s="80"/>
      <c r="K1814" s="39"/>
      <c r="N1814" s="100"/>
      <c r="O1814" s="39"/>
      <c r="Q1814" s="39"/>
      <c r="R1814" s="80"/>
    </row>
    <row r="1815" spans="3:18" x14ac:dyDescent="0.15">
      <c r="C1815" s="97" t="s">
        <v>2061</v>
      </c>
      <c r="D1815" s="1" t="s">
        <v>72</v>
      </c>
      <c r="E1815" s="80" t="s">
        <v>61</v>
      </c>
      <c r="F1815" s="39" t="s">
        <v>69</v>
      </c>
      <c r="G1815" s="98">
        <v>17.29</v>
      </c>
      <c r="H1815" s="98">
        <v>1.26</v>
      </c>
      <c r="I1815" s="98">
        <v>18.55</v>
      </c>
      <c r="J1815" s="99">
        <v>5</v>
      </c>
      <c r="K1815" s="39" t="s">
        <v>69</v>
      </c>
      <c r="L1815" s="1">
        <v>17.97</v>
      </c>
      <c r="M1815" s="1">
        <v>36.519999999999996</v>
      </c>
      <c r="N1815" s="100">
        <v>10</v>
      </c>
      <c r="O1815" s="39" t="s">
        <v>69</v>
      </c>
      <c r="P1815" s="1">
        <v>26.49</v>
      </c>
      <c r="Q1815" s="39">
        <f>+P1815+M1815</f>
        <v>63.009999999999991</v>
      </c>
      <c r="R1815" s="99">
        <v>8</v>
      </c>
    </row>
    <row r="1816" spans="3:18" x14ac:dyDescent="0.15">
      <c r="C1816" s="97" t="s">
        <v>1840</v>
      </c>
      <c r="D1816" s="1" t="s">
        <v>68</v>
      </c>
      <c r="E1816" s="80" t="s">
        <v>61</v>
      </c>
      <c r="F1816" s="39" t="s">
        <v>62</v>
      </c>
      <c r="J1816" s="80"/>
      <c r="K1816" s="39"/>
      <c r="N1816" s="100"/>
      <c r="O1816" s="39"/>
      <c r="Q1816" s="39"/>
      <c r="R1816" s="80"/>
    </row>
    <row r="1817" spans="3:18" x14ac:dyDescent="0.15">
      <c r="C1817" s="97" t="s">
        <v>2068</v>
      </c>
      <c r="D1817" s="1" t="s">
        <v>85</v>
      </c>
      <c r="E1817" s="80" t="s">
        <v>61</v>
      </c>
      <c r="F1817" s="39" t="s">
        <v>69</v>
      </c>
      <c r="G1817" s="98">
        <v>12.78</v>
      </c>
      <c r="H1817" s="98">
        <v>0.31</v>
      </c>
      <c r="I1817" s="98">
        <v>13.09</v>
      </c>
      <c r="J1817" s="99">
        <v>702</v>
      </c>
      <c r="K1817" s="39" t="s">
        <v>69</v>
      </c>
      <c r="L1817" s="1">
        <v>15.97</v>
      </c>
      <c r="M1817" s="1">
        <v>29.060000000000002</v>
      </c>
      <c r="N1817" s="100">
        <v>580</v>
      </c>
      <c r="O1817" s="39" t="s">
        <v>69</v>
      </c>
      <c r="P1817" s="1">
        <v>22.18</v>
      </c>
      <c r="Q1817" s="39">
        <f>+P1817+M1817</f>
        <v>51.24</v>
      </c>
      <c r="R1817" s="99">
        <v>347</v>
      </c>
    </row>
    <row r="1818" spans="3:18" x14ac:dyDescent="0.15">
      <c r="C1818" s="97" t="s">
        <v>1843</v>
      </c>
      <c r="D1818" s="1" t="s">
        <v>79</v>
      </c>
      <c r="E1818" s="80" t="s">
        <v>61</v>
      </c>
      <c r="F1818" s="39" t="s">
        <v>62</v>
      </c>
      <c r="J1818" s="80"/>
      <c r="K1818" s="39"/>
      <c r="N1818" s="100"/>
      <c r="O1818" s="39"/>
      <c r="Q1818" s="39"/>
      <c r="R1818" s="80"/>
    </row>
    <row r="1819" spans="3:18" x14ac:dyDescent="0.15">
      <c r="C1819" s="97" t="s">
        <v>1844</v>
      </c>
      <c r="D1819" s="1" t="s">
        <v>85</v>
      </c>
      <c r="E1819" s="80" t="s">
        <v>61</v>
      </c>
      <c r="F1819" s="39" t="s">
        <v>62</v>
      </c>
      <c r="J1819" s="80"/>
      <c r="K1819" s="39"/>
      <c r="N1819" s="100"/>
      <c r="O1819" s="39"/>
      <c r="Q1819" s="39"/>
      <c r="R1819" s="80"/>
    </row>
    <row r="1820" spans="3:18" x14ac:dyDescent="0.15">
      <c r="C1820" s="97" t="s">
        <v>1845</v>
      </c>
      <c r="D1820" s="1" t="s">
        <v>72</v>
      </c>
      <c r="E1820" s="80" t="s">
        <v>61</v>
      </c>
      <c r="F1820" s="39" t="s">
        <v>69</v>
      </c>
      <c r="G1820" s="1">
        <v>10.96</v>
      </c>
      <c r="H1820" s="1">
        <v>0.15</v>
      </c>
      <c r="I1820" s="1">
        <v>11.110000000000001</v>
      </c>
      <c r="J1820" s="80">
        <v>1279</v>
      </c>
      <c r="K1820" s="39" t="s">
        <v>62</v>
      </c>
      <c r="N1820" s="100"/>
      <c r="O1820" s="39"/>
      <c r="Q1820" s="39"/>
      <c r="R1820" s="80"/>
    </row>
    <row r="1821" spans="3:18" x14ac:dyDescent="0.15">
      <c r="C1821" s="97" t="s">
        <v>1846</v>
      </c>
      <c r="D1821" s="1" t="s">
        <v>68</v>
      </c>
      <c r="E1821" s="80" t="s">
        <v>61</v>
      </c>
      <c r="F1821" s="39" t="s">
        <v>62</v>
      </c>
      <c r="J1821" s="80"/>
      <c r="K1821" s="39"/>
      <c r="N1821" s="100"/>
      <c r="O1821" s="39"/>
      <c r="Q1821" s="39"/>
      <c r="R1821" s="80"/>
    </row>
    <row r="1822" spans="3:18" x14ac:dyDescent="0.15">
      <c r="C1822" s="97" t="s">
        <v>1847</v>
      </c>
      <c r="D1822" s="1" t="s">
        <v>64</v>
      </c>
      <c r="E1822" s="80" t="s">
        <v>61</v>
      </c>
      <c r="F1822" s="39" t="s">
        <v>62</v>
      </c>
      <c r="J1822" s="80"/>
      <c r="K1822" s="39"/>
      <c r="N1822" s="100"/>
      <c r="O1822" s="39"/>
      <c r="Q1822" s="39"/>
      <c r="R1822" s="80"/>
    </row>
    <row r="1823" spans="3:18" x14ac:dyDescent="0.15">
      <c r="C1823" s="97" t="s">
        <v>1848</v>
      </c>
      <c r="D1823" s="1" t="s">
        <v>66</v>
      </c>
      <c r="E1823" s="80" t="s">
        <v>61</v>
      </c>
      <c r="F1823" s="39" t="s">
        <v>62</v>
      </c>
      <c r="J1823" s="80"/>
      <c r="K1823" s="39"/>
      <c r="N1823" s="100"/>
      <c r="O1823" s="39"/>
      <c r="Q1823" s="39"/>
      <c r="R1823" s="80"/>
    </row>
    <row r="1824" spans="3:18" x14ac:dyDescent="0.15">
      <c r="C1824" s="97" t="s">
        <v>1849</v>
      </c>
      <c r="D1824" s="1" t="s">
        <v>66</v>
      </c>
      <c r="E1824" s="80" t="s">
        <v>61</v>
      </c>
      <c r="F1824" s="39" t="s">
        <v>62</v>
      </c>
      <c r="J1824" s="80"/>
      <c r="K1824" s="39"/>
      <c r="N1824" s="100"/>
      <c r="O1824" s="39"/>
      <c r="Q1824" s="39"/>
      <c r="R1824" s="80"/>
    </row>
    <row r="1825" spans="3:18" x14ac:dyDescent="0.15">
      <c r="C1825" s="97" t="s">
        <v>1850</v>
      </c>
      <c r="D1825" s="1" t="s">
        <v>326</v>
      </c>
      <c r="E1825" s="80" t="s">
        <v>61</v>
      </c>
      <c r="F1825" s="39" t="s">
        <v>62</v>
      </c>
      <c r="J1825" s="80"/>
      <c r="K1825" s="39"/>
      <c r="N1825" s="100"/>
      <c r="O1825" s="39"/>
      <c r="Q1825" s="39"/>
      <c r="R1825" s="80"/>
    </row>
    <row r="1826" spans="3:18" x14ac:dyDescent="0.15">
      <c r="C1826" s="97" t="s">
        <v>1851</v>
      </c>
      <c r="D1826" s="1" t="s">
        <v>68</v>
      </c>
      <c r="E1826" s="80" t="s">
        <v>61</v>
      </c>
      <c r="F1826" s="39" t="s">
        <v>62</v>
      </c>
      <c r="J1826" s="80"/>
      <c r="K1826" s="39"/>
      <c r="N1826" s="100"/>
      <c r="O1826" s="39"/>
      <c r="Q1826" s="39"/>
      <c r="R1826" s="80"/>
    </row>
    <row r="1827" spans="3:18" x14ac:dyDescent="0.15">
      <c r="C1827" s="97" t="s">
        <v>2070</v>
      </c>
      <c r="D1827" s="1" t="s">
        <v>66</v>
      </c>
      <c r="E1827" s="80" t="s">
        <v>61</v>
      </c>
      <c r="F1827" s="39" t="s">
        <v>69</v>
      </c>
      <c r="G1827" s="98">
        <v>12.95</v>
      </c>
      <c r="H1827" s="98">
        <v>0.47</v>
      </c>
      <c r="I1827" s="98">
        <v>13.42</v>
      </c>
      <c r="J1827" s="99">
        <v>600</v>
      </c>
      <c r="K1827" s="39" t="s">
        <v>69</v>
      </c>
      <c r="L1827" s="1">
        <v>16.600000000000001</v>
      </c>
      <c r="M1827" s="1">
        <v>30.020000000000003</v>
      </c>
      <c r="N1827" s="100">
        <v>437</v>
      </c>
      <c r="O1827" s="39" t="s">
        <v>69</v>
      </c>
      <c r="P1827" s="1">
        <v>23.43</v>
      </c>
      <c r="Q1827" s="39">
        <f>+P1827+M1827</f>
        <v>53.45</v>
      </c>
      <c r="R1827" s="99">
        <v>251</v>
      </c>
    </row>
    <row r="1828" spans="3:18" x14ac:dyDescent="0.15">
      <c r="C1828" s="97" t="s">
        <v>1853</v>
      </c>
      <c r="D1828" s="1" t="s">
        <v>79</v>
      </c>
      <c r="E1828" s="80" t="s">
        <v>61</v>
      </c>
      <c r="F1828" s="39" t="s">
        <v>69</v>
      </c>
      <c r="G1828" s="1">
        <v>12.1</v>
      </c>
      <c r="H1828" s="1">
        <v>0.94</v>
      </c>
      <c r="I1828" s="1">
        <v>13.04</v>
      </c>
      <c r="J1828" s="80">
        <v>724</v>
      </c>
      <c r="K1828" s="39" t="s">
        <v>62</v>
      </c>
      <c r="N1828" s="100"/>
      <c r="O1828" s="39"/>
      <c r="Q1828" s="39"/>
      <c r="R1828" s="80"/>
    </row>
    <row r="1829" spans="3:18" x14ac:dyDescent="0.15">
      <c r="C1829" s="97" t="s">
        <v>2079</v>
      </c>
      <c r="D1829" s="1" t="s">
        <v>64</v>
      </c>
      <c r="E1829" s="80" t="s">
        <v>61</v>
      </c>
      <c r="F1829" s="39" t="s">
        <v>69</v>
      </c>
      <c r="G1829" s="98">
        <v>13.15</v>
      </c>
      <c r="H1829" s="98">
        <v>2.0499999999999998</v>
      </c>
      <c r="I1829" s="98">
        <v>15.2</v>
      </c>
      <c r="J1829" s="99">
        <v>193</v>
      </c>
      <c r="K1829" s="39" t="s">
        <v>69</v>
      </c>
      <c r="L1829" s="1">
        <v>15.91</v>
      </c>
      <c r="M1829" s="1">
        <v>31.11</v>
      </c>
      <c r="N1829" s="100">
        <v>282</v>
      </c>
      <c r="O1829" s="39" t="s">
        <v>69</v>
      </c>
      <c r="P1829" s="1">
        <v>23.11</v>
      </c>
      <c r="Q1829" s="39">
        <f>+P1829+M1829</f>
        <v>54.22</v>
      </c>
      <c r="R1829" s="99">
        <v>226</v>
      </c>
    </row>
    <row r="1830" spans="3:18" x14ac:dyDescent="0.15">
      <c r="C1830" s="97" t="s">
        <v>1855</v>
      </c>
      <c r="D1830" s="1" t="s">
        <v>66</v>
      </c>
      <c r="E1830" s="80" t="s">
        <v>61</v>
      </c>
      <c r="F1830" s="39" t="s">
        <v>62</v>
      </c>
      <c r="J1830" s="80"/>
      <c r="K1830" s="39"/>
      <c r="N1830" s="100"/>
      <c r="O1830" s="39"/>
      <c r="Q1830" s="39"/>
      <c r="R1830" s="80"/>
    </row>
    <row r="1831" spans="3:18" x14ac:dyDescent="0.15">
      <c r="C1831" s="97" t="s">
        <v>1856</v>
      </c>
      <c r="D1831" s="1" t="s">
        <v>79</v>
      </c>
      <c r="E1831" s="80" t="s">
        <v>88</v>
      </c>
      <c r="F1831" s="39" t="s">
        <v>62</v>
      </c>
      <c r="J1831" s="80"/>
      <c r="K1831" s="39"/>
      <c r="N1831" s="100"/>
      <c r="O1831" s="39"/>
      <c r="Q1831" s="39"/>
      <c r="R1831" s="80"/>
    </row>
    <row r="1832" spans="3:18" x14ac:dyDescent="0.15">
      <c r="C1832" s="97" t="s">
        <v>1857</v>
      </c>
      <c r="D1832" s="1" t="s">
        <v>66</v>
      </c>
      <c r="E1832" s="80" t="s">
        <v>61</v>
      </c>
      <c r="F1832" s="39" t="s">
        <v>62</v>
      </c>
      <c r="J1832" s="80"/>
      <c r="K1832" s="39"/>
      <c r="N1832" s="100"/>
      <c r="O1832" s="39"/>
      <c r="Q1832" s="39"/>
      <c r="R1832" s="80"/>
    </row>
    <row r="1833" spans="3:18" x14ac:dyDescent="0.15">
      <c r="C1833" s="97" t="s">
        <v>1858</v>
      </c>
      <c r="D1833" s="1" t="s">
        <v>79</v>
      </c>
      <c r="E1833" s="80" t="s">
        <v>61</v>
      </c>
      <c r="F1833" s="39" t="s">
        <v>62</v>
      </c>
      <c r="J1833" s="80"/>
      <c r="K1833" s="39"/>
      <c r="N1833" s="100"/>
      <c r="O1833" s="39"/>
      <c r="Q1833" s="39"/>
      <c r="R1833" s="80"/>
    </row>
    <row r="1834" spans="3:18" x14ac:dyDescent="0.15">
      <c r="C1834" s="97" t="s">
        <v>1859</v>
      </c>
      <c r="D1834" s="1" t="s">
        <v>85</v>
      </c>
      <c r="E1834" s="80" t="s">
        <v>61</v>
      </c>
      <c r="F1834" s="39" t="s">
        <v>62</v>
      </c>
      <c r="J1834" s="80"/>
      <c r="K1834" s="39"/>
      <c r="N1834" s="100"/>
      <c r="O1834" s="39"/>
      <c r="Q1834" s="39"/>
      <c r="R1834" s="80"/>
    </row>
    <row r="1835" spans="3:18" x14ac:dyDescent="0.15">
      <c r="C1835" s="97" t="s">
        <v>1860</v>
      </c>
      <c r="D1835" s="1" t="s">
        <v>72</v>
      </c>
      <c r="E1835" s="80" t="s">
        <v>61</v>
      </c>
      <c r="F1835" s="39" t="s">
        <v>62</v>
      </c>
      <c r="J1835" s="80"/>
      <c r="K1835" s="39"/>
      <c r="N1835" s="100"/>
      <c r="O1835" s="39"/>
      <c r="Q1835" s="39"/>
      <c r="R1835" s="80"/>
    </row>
    <row r="1836" spans="3:18" x14ac:dyDescent="0.15">
      <c r="C1836" s="97" t="s">
        <v>1861</v>
      </c>
      <c r="D1836" s="1" t="s">
        <v>68</v>
      </c>
      <c r="E1836" s="80" t="s">
        <v>61</v>
      </c>
      <c r="F1836" s="39" t="s">
        <v>62</v>
      </c>
      <c r="J1836" s="80"/>
      <c r="K1836" s="39"/>
      <c r="N1836" s="100"/>
      <c r="O1836" s="39"/>
      <c r="Q1836" s="39"/>
      <c r="R1836" s="80"/>
    </row>
    <row r="1837" spans="3:18" x14ac:dyDescent="0.15">
      <c r="C1837" s="97" t="s">
        <v>1862</v>
      </c>
      <c r="D1837" s="1" t="s">
        <v>68</v>
      </c>
      <c r="E1837" s="80" t="s">
        <v>61</v>
      </c>
      <c r="F1837" s="39" t="s">
        <v>62</v>
      </c>
      <c r="J1837" s="80"/>
      <c r="K1837" s="39"/>
      <c r="N1837" s="100"/>
      <c r="O1837" s="39"/>
      <c r="Q1837" s="39"/>
      <c r="R1837" s="80"/>
    </row>
    <row r="1838" spans="3:18" x14ac:dyDescent="0.15">
      <c r="C1838" s="97" t="s">
        <v>1863</v>
      </c>
      <c r="D1838" s="1" t="s">
        <v>85</v>
      </c>
      <c r="E1838" s="80" t="s">
        <v>61</v>
      </c>
      <c r="F1838" s="39" t="s">
        <v>69</v>
      </c>
      <c r="G1838" s="1">
        <v>10.48</v>
      </c>
      <c r="H1838" s="1">
        <v>0.15</v>
      </c>
      <c r="I1838" s="1">
        <v>10.63</v>
      </c>
      <c r="J1838" s="80">
        <v>1348</v>
      </c>
      <c r="K1838" s="39" t="s">
        <v>62</v>
      </c>
      <c r="N1838" s="100"/>
      <c r="O1838" s="39"/>
      <c r="Q1838" s="39"/>
      <c r="R1838" s="80"/>
    </row>
    <row r="1839" spans="3:18" x14ac:dyDescent="0.15">
      <c r="C1839" s="97" t="s">
        <v>2085</v>
      </c>
      <c r="D1839" s="1" t="s">
        <v>66</v>
      </c>
      <c r="E1839" s="80" t="s">
        <v>61</v>
      </c>
      <c r="F1839" s="39" t="s">
        <v>69</v>
      </c>
      <c r="G1839" s="98">
        <v>13.31</v>
      </c>
      <c r="H1839" s="98">
        <v>0.31</v>
      </c>
      <c r="I1839" s="98">
        <v>13.620000000000001</v>
      </c>
      <c r="J1839" s="99">
        <v>537</v>
      </c>
      <c r="K1839" s="39" t="s">
        <v>69</v>
      </c>
      <c r="L1839" s="1">
        <v>15.26</v>
      </c>
      <c r="M1839" s="1">
        <v>28.880000000000003</v>
      </c>
      <c r="N1839" s="100">
        <v>599</v>
      </c>
      <c r="O1839" s="39" t="s">
        <v>69</v>
      </c>
      <c r="P1839" s="1">
        <v>21.39</v>
      </c>
      <c r="Q1839" s="39">
        <f>+P1839+M1839</f>
        <v>50.27</v>
      </c>
      <c r="R1839" s="99">
        <v>381</v>
      </c>
    </row>
    <row r="1840" spans="3:18" x14ac:dyDescent="0.15">
      <c r="C1840" s="97" t="s">
        <v>1865</v>
      </c>
      <c r="D1840" s="1" t="s">
        <v>68</v>
      </c>
      <c r="E1840" s="80" t="s">
        <v>61</v>
      </c>
      <c r="F1840" s="39" t="s">
        <v>69</v>
      </c>
      <c r="G1840" s="1">
        <v>13.58</v>
      </c>
      <c r="H1840" s="1">
        <v>0.94</v>
      </c>
      <c r="I1840" s="1">
        <v>14.52</v>
      </c>
      <c r="J1840" s="80">
        <v>306</v>
      </c>
      <c r="K1840" s="39" t="s">
        <v>62</v>
      </c>
      <c r="N1840" s="100"/>
      <c r="O1840" s="39"/>
      <c r="Q1840" s="39"/>
      <c r="R1840" s="80"/>
    </row>
    <row r="1841" spans="3:18" x14ac:dyDescent="0.15">
      <c r="C1841" s="97" t="s">
        <v>1866</v>
      </c>
      <c r="D1841" s="1" t="s">
        <v>68</v>
      </c>
      <c r="E1841" s="80" t="s">
        <v>61</v>
      </c>
      <c r="F1841" s="39" t="s">
        <v>62</v>
      </c>
      <c r="J1841" s="80"/>
      <c r="K1841" s="39"/>
      <c r="N1841" s="100"/>
      <c r="O1841" s="39"/>
      <c r="Q1841" s="39"/>
      <c r="R1841" s="80"/>
    </row>
    <row r="1842" spans="3:18" x14ac:dyDescent="0.15">
      <c r="C1842" s="97" t="s">
        <v>1867</v>
      </c>
      <c r="D1842" s="1" t="s">
        <v>68</v>
      </c>
      <c r="E1842" s="80" t="s">
        <v>61</v>
      </c>
      <c r="F1842" s="39" t="s">
        <v>62</v>
      </c>
      <c r="J1842" s="80"/>
      <c r="K1842" s="39"/>
      <c r="N1842" s="100"/>
      <c r="O1842" s="39"/>
      <c r="Q1842" s="39"/>
      <c r="R1842" s="80"/>
    </row>
    <row r="1843" spans="3:18" x14ac:dyDescent="0.15">
      <c r="C1843" s="97" t="s">
        <v>1868</v>
      </c>
      <c r="D1843" s="1" t="s">
        <v>85</v>
      </c>
      <c r="E1843" s="80" t="s">
        <v>61</v>
      </c>
      <c r="F1843" s="39" t="s">
        <v>62</v>
      </c>
      <c r="J1843" s="80"/>
      <c r="K1843" s="39"/>
      <c r="N1843" s="100"/>
      <c r="O1843" s="39"/>
      <c r="Q1843" s="39"/>
      <c r="R1843" s="80"/>
    </row>
    <row r="1844" spans="3:18" x14ac:dyDescent="0.15">
      <c r="C1844" s="97" t="s">
        <v>1869</v>
      </c>
      <c r="D1844" s="1" t="s">
        <v>68</v>
      </c>
      <c r="E1844" s="80" t="s">
        <v>61</v>
      </c>
      <c r="F1844" s="39" t="s">
        <v>62</v>
      </c>
      <c r="J1844" s="80"/>
      <c r="K1844" s="39"/>
      <c r="N1844" s="100"/>
      <c r="O1844" s="39"/>
      <c r="Q1844" s="39"/>
      <c r="R1844" s="80"/>
    </row>
    <row r="1845" spans="3:18" x14ac:dyDescent="0.15">
      <c r="C1845" s="97" t="s">
        <v>1870</v>
      </c>
      <c r="D1845" s="1" t="s">
        <v>85</v>
      </c>
      <c r="E1845" s="80" t="s">
        <v>61</v>
      </c>
      <c r="F1845" s="39" t="s">
        <v>62</v>
      </c>
      <c r="J1845" s="80"/>
      <c r="K1845" s="39"/>
      <c r="N1845" s="100"/>
      <c r="O1845" s="39"/>
      <c r="Q1845" s="39"/>
      <c r="R1845" s="80"/>
    </row>
    <row r="1846" spans="3:18" x14ac:dyDescent="0.15">
      <c r="C1846" s="97" t="s">
        <v>1871</v>
      </c>
      <c r="D1846" s="1" t="s">
        <v>68</v>
      </c>
      <c r="E1846" s="80" t="s">
        <v>61</v>
      </c>
      <c r="F1846" s="39" t="s">
        <v>69</v>
      </c>
      <c r="G1846" s="98">
        <v>10.36</v>
      </c>
      <c r="H1846" s="98">
        <v>0.15</v>
      </c>
      <c r="I1846" s="98">
        <v>10.51</v>
      </c>
      <c r="J1846" s="99">
        <v>1361</v>
      </c>
      <c r="K1846" s="39" t="s">
        <v>69</v>
      </c>
      <c r="L1846" s="1">
        <v>15.32</v>
      </c>
      <c r="M1846" s="1">
        <v>25.83</v>
      </c>
      <c r="N1846" s="100">
        <v>801</v>
      </c>
      <c r="O1846" s="39" t="s">
        <v>62</v>
      </c>
      <c r="Q1846" s="39"/>
      <c r="R1846" s="80"/>
    </row>
    <row r="1847" spans="3:18" x14ac:dyDescent="0.15">
      <c r="C1847" s="97" t="s">
        <v>1872</v>
      </c>
      <c r="D1847" s="1" t="s">
        <v>85</v>
      </c>
      <c r="E1847" s="80" t="s">
        <v>61</v>
      </c>
      <c r="F1847" s="39" t="s">
        <v>62</v>
      </c>
      <c r="J1847" s="80"/>
      <c r="K1847" s="39"/>
      <c r="N1847" s="100"/>
      <c r="O1847" s="39"/>
      <c r="Q1847" s="39"/>
      <c r="R1847" s="80"/>
    </row>
    <row r="1848" spans="3:18" x14ac:dyDescent="0.15">
      <c r="C1848" s="97" t="s">
        <v>1873</v>
      </c>
      <c r="D1848" s="1" t="s">
        <v>68</v>
      </c>
      <c r="E1848" s="80" t="s">
        <v>61</v>
      </c>
      <c r="F1848" s="39" t="s">
        <v>69</v>
      </c>
      <c r="G1848" s="1">
        <v>11.93</v>
      </c>
      <c r="H1848" s="1">
        <v>2.21</v>
      </c>
      <c r="I1848" s="1">
        <v>14.14</v>
      </c>
      <c r="J1848" s="80">
        <v>401</v>
      </c>
      <c r="K1848" s="39" t="s">
        <v>62</v>
      </c>
      <c r="N1848" s="100"/>
      <c r="O1848" s="39"/>
      <c r="Q1848" s="39"/>
      <c r="R1848" s="80"/>
    </row>
    <row r="1849" spans="3:18" x14ac:dyDescent="0.15">
      <c r="C1849" s="97" t="s">
        <v>1874</v>
      </c>
      <c r="D1849" s="1" t="s">
        <v>79</v>
      </c>
      <c r="E1849" s="80" t="s">
        <v>61</v>
      </c>
      <c r="F1849" s="39" t="s">
        <v>62</v>
      </c>
      <c r="J1849" s="80"/>
      <c r="K1849" s="39"/>
      <c r="N1849" s="100"/>
      <c r="O1849" s="39"/>
      <c r="Q1849" s="39"/>
      <c r="R1849" s="80"/>
    </row>
    <row r="1850" spans="3:18" x14ac:dyDescent="0.15">
      <c r="C1850" s="97" t="s">
        <v>1875</v>
      </c>
      <c r="D1850" s="1" t="s">
        <v>79</v>
      </c>
      <c r="E1850" s="80" t="s">
        <v>61</v>
      </c>
      <c r="F1850" s="39" t="s">
        <v>62</v>
      </c>
      <c r="J1850" s="80"/>
      <c r="K1850" s="39"/>
      <c r="N1850" s="100"/>
      <c r="O1850" s="39"/>
      <c r="Q1850" s="39"/>
      <c r="R1850" s="80"/>
    </row>
    <row r="1851" spans="3:18" x14ac:dyDescent="0.15">
      <c r="C1851" s="97" t="s">
        <v>1876</v>
      </c>
      <c r="D1851" s="1" t="s">
        <v>68</v>
      </c>
      <c r="E1851" s="80" t="s">
        <v>61</v>
      </c>
      <c r="F1851" s="39" t="s">
        <v>62</v>
      </c>
      <c r="J1851" s="80"/>
      <c r="K1851" s="39"/>
      <c r="N1851" s="100"/>
      <c r="O1851" s="39"/>
      <c r="Q1851" s="39"/>
      <c r="R1851" s="80"/>
    </row>
    <row r="1852" spans="3:18" x14ac:dyDescent="0.15">
      <c r="C1852" s="97" t="s">
        <v>1877</v>
      </c>
      <c r="D1852" s="1" t="s">
        <v>64</v>
      </c>
      <c r="E1852" s="80" t="s">
        <v>61</v>
      </c>
      <c r="F1852" s="39" t="s">
        <v>69</v>
      </c>
      <c r="G1852" s="1">
        <v>12.62</v>
      </c>
      <c r="H1852" s="1">
        <v>0.15</v>
      </c>
      <c r="I1852" s="1">
        <v>12.77</v>
      </c>
      <c r="J1852" s="80">
        <v>824</v>
      </c>
      <c r="K1852" s="39" t="s">
        <v>62</v>
      </c>
      <c r="N1852" s="100"/>
      <c r="O1852" s="39"/>
      <c r="Q1852" s="39"/>
      <c r="R1852" s="80"/>
    </row>
    <row r="1853" spans="3:18" x14ac:dyDescent="0.15">
      <c r="C1853" s="97" t="s">
        <v>1878</v>
      </c>
      <c r="D1853" s="1" t="s">
        <v>79</v>
      </c>
      <c r="E1853" s="80" t="s">
        <v>61</v>
      </c>
      <c r="F1853" s="39" t="s">
        <v>62</v>
      </c>
      <c r="J1853" s="80"/>
      <c r="K1853" s="39"/>
      <c r="N1853" s="100"/>
      <c r="O1853" s="39"/>
      <c r="Q1853" s="39"/>
      <c r="R1853" s="80"/>
    </row>
    <row r="1854" spans="3:18" x14ac:dyDescent="0.15">
      <c r="C1854" s="97" t="s">
        <v>1879</v>
      </c>
      <c r="D1854" s="1" t="s">
        <v>64</v>
      </c>
      <c r="E1854" s="80" t="s">
        <v>61</v>
      </c>
      <c r="F1854" s="39" t="s">
        <v>62</v>
      </c>
      <c r="J1854" s="80"/>
      <c r="K1854" s="39"/>
      <c r="N1854" s="100"/>
      <c r="O1854" s="39"/>
      <c r="Q1854" s="39"/>
      <c r="R1854" s="80"/>
    </row>
    <row r="1855" spans="3:18" x14ac:dyDescent="0.15">
      <c r="C1855" s="97" t="s">
        <v>1880</v>
      </c>
      <c r="D1855" s="1" t="s">
        <v>68</v>
      </c>
      <c r="E1855" s="80" t="s">
        <v>61</v>
      </c>
      <c r="F1855" s="39" t="s">
        <v>62</v>
      </c>
      <c r="J1855" s="80"/>
      <c r="K1855" s="39"/>
      <c r="N1855" s="100"/>
      <c r="O1855" s="39"/>
      <c r="Q1855" s="39"/>
      <c r="R1855" s="80"/>
    </row>
    <row r="1856" spans="3:18" x14ac:dyDescent="0.15">
      <c r="C1856" s="97" t="s">
        <v>2088</v>
      </c>
      <c r="D1856" s="1" t="s">
        <v>60</v>
      </c>
      <c r="E1856" s="80" t="s">
        <v>61</v>
      </c>
      <c r="F1856" s="39" t="s">
        <v>69</v>
      </c>
      <c r="G1856" s="98">
        <v>10.78</v>
      </c>
      <c r="H1856" s="98">
        <v>2.21</v>
      </c>
      <c r="I1856" s="98">
        <v>12.989999999999998</v>
      </c>
      <c r="J1856" s="99">
        <v>745</v>
      </c>
      <c r="K1856" s="39" t="s">
        <v>69</v>
      </c>
      <c r="L1856" s="1">
        <v>15.23</v>
      </c>
      <c r="M1856" s="1">
        <v>28.22</v>
      </c>
      <c r="N1856" s="100">
        <v>678</v>
      </c>
      <c r="O1856" s="39" t="s">
        <v>69</v>
      </c>
      <c r="P1856" s="1">
        <v>20.98</v>
      </c>
      <c r="Q1856" s="39">
        <f>+P1856+M1856</f>
        <v>49.2</v>
      </c>
      <c r="R1856" s="99">
        <v>403</v>
      </c>
    </row>
    <row r="1857" spans="3:18" x14ac:dyDescent="0.15">
      <c r="C1857" s="97" t="s">
        <v>1882</v>
      </c>
      <c r="D1857" s="1" t="s">
        <v>60</v>
      </c>
      <c r="E1857" s="80" t="s">
        <v>61</v>
      </c>
      <c r="F1857" s="39" t="s">
        <v>62</v>
      </c>
      <c r="J1857" s="80"/>
      <c r="K1857" s="39"/>
      <c r="N1857" s="100"/>
      <c r="O1857" s="39"/>
      <c r="Q1857" s="39"/>
      <c r="R1857" s="80"/>
    </row>
    <row r="1858" spans="3:18" x14ac:dyDescent="0.15">
      <c r="C1858" s="97" t="s">
        <v>1883</v>
      </c>
      <c r="D1858" s="1" t="s">
        <v>68</v>
      </c>
      <c r="E1858" s="80" t="s">
        <v>61</v>
      </c>
      <c r="F1858" s="39" t="s">
        <v>69</v>
      </c>
      <c r="G1858" s="98">
        <v>13.71</v>
      </c>
      <c r="H1858" s="98">
        <v>1.73</v>
      </c>
      <c r="I1858" s="98">
        <v>15.440000000000001</v>
      </c>
      <c r="J1858" s="99">
        <v>162</v>
      </c>
      <c r="K1858" s="39" t="s">
        <v>69</v>
      </c>
      <c r="L1858" s="1">
        <v>18.3</v>
      </c>
      <c r="M1858" s="1">
        <v>33.74</v>
      </c>
      <c r="N1858" s="100">
        <v>80</v>
      </c>
      <c r="O1858" s="39" t="str">
        <f>+VLOOKUP(C1858,'[1]Notas 3º - TL'!$A$1:$B$678,2,"FALSO")</f>
        <v>SI</v>
      </c>
      <c r="Q1858" s="39"/>
      <c r="R1858" s="80"/>
    </row>
    <row r="1859" spans="3:18" x14ac:dyDescent="0.15">
      <c r="C1859" s="97" t="s">
        <v>1884</v>
      </c>
      <c r="D1859" s="1" t="s">
        <v>68</v>
      </c>
      <c r="E1859" s="80" t="s">
        <v>61</v>
      </c>
      <c r="F1859" s="39" t="s">
        <v>62</v>
      </c>
      <c r="J1859" s="80"/>
      <c r="K1859" s="39"/>
      <c r="N1859" s="100"/>
      <c r="O1859" s="39"/>
      <c r="Q1859" s="39"/>
      <c r="R1859" s="80"/>
    </row>
    <row r="1860" spans="3:18" x14ac:dyDescent="0.15">
      <c r="C1860" s="97" t="s">
        <v>1885</v>
      </c>
      <c r="D1860" s="1" t="s">
        <v>72</v>
      </c>
      <c r="E1860" s="80" t="s">
        <v>61</v>
      </c>
      <c r="F1860" s="39" t="s">
        <v>69</v>
      </c>
      <c r="G1860" s="1">
        <v>10.029999999999999</v>
      </c>
      <c r="H1860" s="1">
        <v>0.78</v>
      </c>
      <c r="I1860" s="1">
        <v>10.809999999999999</v>
      </c>
      <c r="J1860" s="80">
        <v>1333</v>
      </c>
      <c r="K1860" s="39" t="s">
        <v>62</v>
      </c>
      <c r="N1860" s="100"/>
      <c r="O1860" s="39"/>
      <c r="Q1860" s="39"/>
      <c r="R1860" s="80"/>
    </row>
    <row r="1861" spans="3:18" x14ac:dyDescent="0.15">
      <c r="C1861" s="97" t="s">
        <v>1886</v>
      </c>
      <c r="D1861" s="1" t="s">
        <v>64</v>
      </c>
      <c r="E1861" s="80" t="s">
        <v>61</v>
      </c>
      <c r="F1861" s="39" t="s">
        <v>62</v>
      </c>
      <c r="J1861" s="80"/>
      <c r="K1861" s="39"/>
      <c r="N1861" s="100"/>
      <c r="O1861" s="39"/>
      <c r="Q1861" s="39"/>
      <c r="R1861" s="80"/>
    </row>
    <row r="1862" spans="3:18" x14ac:dyDescent="0.15">
      <c r="C1862" s="97" t="s">
        <v>1887</v>
      </c>
      <c r="D1862" s="1" t="s">
        <v>66</v>
      </c>
      <c r="E1862" s="80" t="s">
        <v>237</v>
      </c>
      <c r="F1862" s="39" t="s">
        <v>62</v>
      </c>
      <c r="J1862" s="80"/>
      <c r="K1862" s="39"/>
      <c r="N1862" s="100"/>
      <c r="O1862" s="39"/>
      <c r="Q1862" s="39"/>
      <c r="R1862" s="80"/>
    </row>
    <row r="1863" spans="3:18" x14ac:dyDescent="0.15">
      <c r="C1863" s="97" t="s">
        <v>1888</v>
      </c>
      <c r="D1863" s="1" t="s">
        <v>60</v>
      </c>
      <c r="E1863" s="80" t="s">
        <v>61</v>
      </c>
      <c r="F1863" s="39" t="s">
        <v>69</v>
      </c>
      <c r="G1863" s="1">
        <v>11.52</v>
      </c>
      <c r="H1863" s="1">
        <v>2.36</v>
      </c>
      <c r="I1863" s="1">
        <v>13.879999999999999</v>
      </c>
      <c r="J1863" s="80">
        <v>474</v>
      </c>
      <c r="K1863" s="39" t="s">
        <v>62</v>
      </c>
      <c r="N1863" s="100"/>
      <c r="O1863" s="39"/>
      <c r="Q1863" s="39"/>
      <c r="R1863" s="80"/>
    </row>
    <row r="1864" spans="3:18" x14ac:dyDescent="0.15">
      <c r="C1864" s="97" t="s">
        <v>1889</v>
      </c>
      <c r="D1864" s="1" t="s">
        <v>68</v>
      </c>
      <c r="E1864" s="80" t="s">
        <v>88</v>
      </c>
      <c r="F1864" s="39" t="s">
        <v>69</v>
      </c>
      <c r="G1864" s="98">
        <v>10.46</v>
      </c>
      <c r="H1864" s="98">
        <v>2.25</v>
      </c>
      <c r="I1864" s="98">
        <v>12.71</v>
      </c>
      <c r="J1864" s="99">
        <v>854</v>
      </c>
      <c r="K1864" s="39" t="s">
        <v>69</v>
      </c>
      <c r="L1864" s="1">
        <v>15.35</v>
      </c>
      <c r="M1864" s="1">
        <v>28.060000000000002</v>
      </c>
      <c r="N1864" s="100">
        <v>690</v>
      </c>
      <c r="O1864" s="39" t="str">
        <f>+VLOOKUP(C1864,'[1]Notas 3º - TL'!$A$1:$B$678,2,"FALSO")</f>
        <v>SI</v>
      </c>
      <c r="Q1864" s="39"/>
      <c r="R1864" s="80"/>
    </row>
    <row r="1865" spans="3:18" x14ac:dyDescent="0.15">
      <c r="C1865" s="97" t="s">
        <v>1890</v>
      </c>
      <c r="D1865" s="1" t="s">
        <v>60</v>
      </c>
      <c r="E1865" s="80" t="s">
        <v>61</v>
      </c>
      <c r="F1865" s="39" t="s">
        <v>62</v>
      </c>
      <c r="J1865" s="80"/>
      <c r="K1865" s="39"/>
      <c r="N1865" s="100"/>
      <c r="O1865" s="39"/>
      <c r="Q1865" s="39"/>
      <c r="R1865" s="80"/>
    </row>
    <row r="1866" spans="3:18" x14ac:dyDescent="0.15">
      <c r="C1866" s="97" t="s">
        <v>1891</v>
      </c>
      <c r="D1866" s="1" t="s">
        <v>68</v>
      </c>
      <c r="E1866" s="80" t="s">
        <v>61</v>
      </c>
      <c r="F1866" s="39" t="s">
        <v>62</v>
      </c>
      <c r="J1866" s="80"/>
      <c r="K1866" s="39"/>
      <c r="N1866" s="100"/>
      <c r="O1866" s="39"/>
      <c r="Q1866" s="39"/>
      <c r="R1866" s="80"/>
    </row>
    <row r="1867" spans="3:18" x14ac:dyDescent="0.15">
      <c r="C1867" s="97" t="s">
        <v>1892</v>
      </c>
      <c r="D1867" s="1" t="s">
        <v>79</v>
      </c>
      <c r="E1867" s="80" t="s">
        <v>61</v>
      </c>
      <c r="F1867" s="39" t="s">
        <v>69</v>
      </c>
      <c r="G1867" s="98">
        <v>12.61</v>
      </c>
      <c r="H1867" s="98">
        <v>1.1000000000000001</v>
      </c>
      <c r="I1867" s="98">
        <v>13.709999999999999</v>
      </c>
      <c r="J1867" s="99">
        <v>516</v>
      </c>
      <c r="K1867" s="39" t="s">
        <v>69</v>
      </c>
      <c r="L1867" s="1">
        <v>18.46</v>
      </c>
      <c r="M1867" s="1">
        <v>32.17</v>
      </c>
      <c r="N1867" s="100">
        <v>176</v>
      </c>
      <c r="O1867" s="39" t="str">
        <f>+VLOOKUP(C1867,'[1]Notas 3º - TL'!$A$1:$B$678,2,"FALSO")</f>
        <v>SI</v>
      </c>
      <c r="Q1867" s="39"/>
      <c r="R1867" s="80"/>
    </row>
    <row r="1868" spans="3:18" x14ac:dyDescent="0.15">
      <c r="C1868" s="97" t="s">
        <v>1893</v>
      </c>
      <c r="D1868" s="1" t="s">
        <v>72</v>
      </c>
      <c r="E1868" s="80" t="s">
        <v>61</v>
      </c>
      <c r="F1868" s="39" t="s">
        <v>69</v>
      </c>
      <c r="G1868" s="1">
        <v>10.58</v>
      </c>
      <c r="H1868" s="1">
        <v>0.78</v>
      </c>
      <c r="I1868" s="1">
        <v>11.36</v>
      </c>
      <c r="J1868" s="80">
        <v>1229</v>
      </c>
      <c r="K1868" s="39" t="s">
        <v>62</v>
      </c>
      <c r="N1868" s="100"/>
      <c r="O1868" s="39"/>
      <c r="Q1868" s="39"/>
      <c r="R1868" s="80"/>
    </row>
    <row r="1869" spans="3:18" x14ac:dyDescent="0.15">
      <c r="C1869" s="97" t="s">
        <v>1894</v>
      </c>
      <c r="D1869" s="1" t="s">
        <v>79</v>
      </c>
      <c r="E1869" s="80" t="s">
        <v>61</v>
      </c>
      <c r="F1869" s="39" t="s">
        <v>62</v>
      </c>
      <c r="J1869" s="80"/>
      <c r="K1869" s="39"/>
      <c r="N1869" s="100"/>
      <c r="O1869" s="39"/>
      <c r="Q1869" s="39"/>
      <c r="R1869" s="80"/>
    </row>
    <row r="1870" spans="3:18" x14ac:dyDescent="0.15">
      <c r="C1870" s="97" t="s">
        <v>1895</v>
      </c>
      <c r="D1870" s="1" t="s">
        <v>66</v>
      </c>
      <c r="E1870" s="80" t="s">
        <v>61</v>
      </c>
      <c r="F1870" s="39" t="s">
        <v>62</v>
      </c>
      <c r="J1870" s="80"/>
      <c r="K1870" s="39"/>
      <c r="N1870" s="100"/>
      <c r="O1870" s="39"/>
      <c r="Q1870" s="39"/>
      <c r="R1870" s="80"/>
    </row>
    <row r="1871" spans="3:18" x14ac:dyDescent="0.15">
      <c r="C1871" s="97" t="s">
        <v>2089</v>
      </c>
      <c r="D1871" s="1" t="s">
        <v>82</v>
      </c>
      <c r="E1871" s="80" t="s">
        <v>61</v>
      </c>
      <c r="F1871" s="39" t="s">
        <v>69</v>
      </c>
      <c r="G1871" s="98">
        <v>13.56</v>
      </c>
      <c r="H1871" s="98">
        <v>2.68</v>
      </c>
      <c r="I1871" s="98">
        <v>16.240000000000002</v>
      </c>
      <c r="J1871" s="99">
        <v>78</v>
      </c>
      <c r="K1871" s="39" t="s">
        <v>69</v>
      </c>
      <c r="L1871" s="1">
        <v>16.86</v>
      </c>
      <c r="M1871" s="1">
        <v>33.1</v>
      </c>
      <c r="N1871" s="100">
        <v>119</v>
      </c>
      <c r="O1871" s="39" t="s">
        <v>69</v>
      </c>
      <c r="P1871" s="1">
        <v>25.05</v>
      </c>
      <c r="Q1871" s="39">
        <f>+P1871+M1871</f>
        <v>58.150000000000006</v>
      </c>
      <c r="R1871" s="99">
        <v>77</v>
      </c>
    </row>
    <row r="1872" spans="3:18" x14ac:dyDescent="0.15">
      <c r="C1872" s="97" t="s">
        <v>1897</v>
      </c>
      <c r="D1872" s="1" t="s">
        <v>79</v>
      </c>
      <c r="E1872" s="80" t="s">
        <v>61</v>
      </c>
      <c r="F1872" s="39" t="s">
        <v>69</v>
      </c>
      <c r="G1872" s="1">
        <v>11.31</v>
      </c>
      <c r="H1872" s="1">
        <v>1.42</v>
      </c>
      <c r="I1872" s="1">
        <v>12.73</v>
      </c>
      <c r="J1872" s="80">
        <v>845</v>
      </c>
      <c r="K1872" s="39" t="s">
        <v>62</v>
      </c>
      <c r="N1872" s="100"/>
      <c r="O1872" s="39"/>
      <c r="Q1872" s="39"/>
      <c r="R1872" s="80"/>
    </row>
    <row r="1873" spans="3:18" x14ac:dyDescent="0.15">
      <c r="C1873" s="97" t="s">
        <v>1898</v>
      </c>
      <c r="D1873" s="1" t="s">
        <v>66</v>
      </c>
      <c r="E1873" s="80" t="s">
        <v>61</v>
      </c>
      <c r="F1873" s="39" t="s">
        <v>62</v>
      </c>
      <c r="J1873" s="80"/>
      <c r="K1873" s="39"/>
      <c r="N1873" s="100"/>
      <c r="O1873" s="39"/>
      <c r="Q1873" s="39"/>
      <c r="R1873" s="80"/>
    </row>
    <row r="1874" spans="3:18" x14ac:dyDescent="0.15">
      <c r="C1874" s="97" t="s">
        <v>1899</v>
      </c>
      <c r="D1874" s="1" t="s">
        <v>72</v>
      </c>
      <c r="E1874" s="80" t="s">
        <v>61</v>
      </c>
      <c r="F1874" s="39" t="s">
        <v>62</v>
      </c>
      <c r="J1874" s="80"/>
      <c r="K1874" s="39"/>
      <c r="N1874" s="100"/>
      <c r="O1874" s="39"/>
      <c r="Q1874" s="39"/>
      <c r="R1874" s="80"/>
    </row>
    <row r="1875" spans="3:18" x14ac:dyDescent="0.15">
      <c r="C1875" s="97" t="s">
        <v>1900</v>
      </c>
      <c r="D1875" s="1" t="s">
        <v>66</v>
      </c>
      <c r="E1875" s="80" t="s">
        <v>61</v>
      </c>
      <c r="F1875" s="39" t="s">
        <v>62</v>
      </c>
      <c r="J1875" s="80"/>
      <c r="K1875" s="39"/>
      <c r="N1875" s="100"/>
      <c r="O1875" s="39"/>
      <c r="Q1875" s="39"/>
      <c r="R1875" s="80"/>
    </row>
    <row r="1876" spans="3:18" x14ac:dyDescent="0.15">
      <c r="C1876" s="97" t="s">
        <v>1901</v>
      </c>
      <c r="D1876" s="1" t="s">
        <v>79</v>
      </c>
      <c r="E1876" s="80" t="s">
        <v>61</v>
      </c>
      <c r="F1876" s="39" t="s">
        <v>62</v>
      </c>
      <c r="J1876" s="80"/>
      <c r="K1876" s="39"/>
      <c r="N1876" s="100"/>
      <c r="O1876" s="39"/>
      <c r="Q1876" s="39"/>
      <c r="R1876" s="80"/>
    </row>
    <row r="1877" spans="3:18" x14ac:dyDescent="0.15">
      <c r="C1877" s="97" t="s">
        <v>1902</v>
      </c>
      <c r="D1877" s="1" t="s">
        <v>85</v>
      </c>
      <c r="E1877" s="80" t="s">
        <v>61</v>
      </c>
      <c r="F1877" s="39" t="s">
        <v>62</v>
      </c>
      <c r="J1877" s="80"/>
      <c r="K1877" s="39"/>
      <c r="N1877" s="100"/>
      <c r="O1877" s="39"/>
      <c r="Q1877" s="39"/>
      <c r="R1877" s="80"/>
    </row>
    <row r="1878" spans="3:18" x14ac:dyDescent="0.15">
      <c r="C1878" s="97" t="s">
        <v>2090</v>
      </c>
      <c r="D1878" s="1" t="s">
        <v>79</v>
      </c>
      <c r="E1878" s="80" t="s">
        <v>61</v>
      </c>
      <c r="F1878" s="39" t="s">
        <v>69</v>
      </c>
      <c r="G1878" s="98">
        <v>16.18</v>
      </c>
      <c r="H1878" s="98">
        <v>2.36</v>
      </c>
      <c r="I1878" s="98">
        <v>18.54</v>
      </c>
      <c r="J1878" s="99">
        <v>6</v>
      </c>
      <c r="K1878" s="39" t="s">
        <v>69</v>
      </c>
      <c r="L1878" s="1">
        <v>16.29</v>
      </c>
      <c r="M1878" s="1">
        <v>34.83</v>
      </c>
      <c r="N1878" s="100">
        <v>41</v>
      </c>
      <c r="O1878" s="39" t="s">
        <v>69</v>
      </c>
      <c r="P1878" s="1">
        <v>28.54</v>
      </c>
      <c r="Q1878" s="39">
        <f>+P1878+M1878</f>
        <v>63.37</v>
      </c>
      <c r="R1878" s="99">
        <v>7</v>
      </c>
    </row>
    <row r="1879" spans="3:18" x14ac:dyDescent="0.15">
      <c r="C1879" s="97" t="s">
        <v>1904</v>
      </c>
      <c r="D1879" s="1" t="s">
        <v>68</v>
      </c>
      <c r="E1879" s="80" t="s">
        <v>61</v>
      </c>
      <c r="F1879" s="39" t="s">
        <v>62</v>
      </c>
      <c r="J1879" s="80"/>
      <c r="K1879" s="39"/>
      <c r="N1879" s="100"/>
      <c r="O1879" s="39"/>
      <c r="Q1879" s="39"/>
      <c r="R1879" s="80"/>
    </row>
    <row r="1880" spans="3:18" x14ac:dyDescent="0.15">
      <c r="C1880" s="97" t="s">
        <v>1905</v>
      </c>
      <c r="D1880" s="1" t="s">
        <v>68</v>
      </c>
      <c r="E1880" s="80" t="s">
        <v>88</v>
      </c>
      <c r="F1880" s="39" t="s">
        <v>62</v>
      </c>
      <c r="J1880" s="80"/>
      <c r="K1880" s="39"/>
      <c r="N1880" s="100"/>
      <c r="O1880" s="39"/>
      <c r="Q1880" s="39"/>
      <c r="R1880" s="80"/>
    </row>
    <row r="1881" spans="3:18" x14ac:dyDescent="0.15">
      <c r="C1881" s="97" t="s">
        <v>1906</v>
      </c>
      <c r="D1881" s="1" t="s">
        <v>68</v>
      </c>
      <c r="E1881" s="80" t="s">
        <v>61</v>
      </c>
      <c r="F1881" s="39" t="s">
        <v>69</v>
      </c>
      <c r="G1881" s="98">
        <v>11.28</v>
      </c>
      <c r="H1881" s="98">
        <v>1.73</v>
      </c>
      <c r="I1881" s="98">
        <v>13.01</v>
      </c>
      <c r="J1881" s="99">
        <v>738</v>
      </c>
      <c r="K1881" s="39" t="s">
        <v>69</v>
      </c>
      <c r="L1881" s="1">
        <v>18.760000000000002</v>
      </c>
      <c r="M1881" s="1">
        <v>31.770000000000003</v>
      </c>
      <c r="N1881" s="100">
        <v>210</v>
      </c>
      <c r="O1881" s="39" t="str">
        <f>+VLOOKUP(C1881,'[1]Notas 3º - TL'!$A$1:$B$678,2,"FALSO")</f>
        <v>SI</v>
      </c>
      <c r="Q1881" s="39"/>
      <c r="R1881" s="80"/>
    </row>
    <row r="1882" spans="3:18" x14ac:dyDescent="0.15">
      <c r="C1882" s="97" t="s">
        <v>1907</v>
      </c>
      <c r="D1882" s="1" t="s">
        <v>72</v>
      </c>
      <c r="E1882" s="80" t="s">
        <v>61</v>
      </c>
      <c r="F1882" s="39" t="s">
        <v>62</v>
      </c>
      <c r="J1882" s="80"/>
      <c r="K1882" s="39"/>
      <c r="N1882" s="100"/>
      <c r="O1882" s="39"/>
      <c r="Q1882" s="39"/>
      <c r="R1882" s="80"/>
    </row>
    <row r="1883" spans="3:18" x14ac:dyDescent="0.15">
      <c r="C1883" s="97" t="s">
        <v>1908</v>
      </c>
      <c r="D1883" s="1" t="s">
        <v>72</v>
      </c>
      <c r="E1883" s="80" t="s">
        <v>61</v>
      </c>
      <c r="F1883" s="39" t="s">
        <v>62</v>
      </c>
      <c r="J1883" s="80"/>
      <c r="K1883" s="39"/>
      <c r="N1883" s="100"/>
      <c r="O1883" s="39"/>
      <c r="Q1883" s="39"/>
      <c r="R1883" s="80"/>
    </row>
    <row r="1884" spans="3:18" x14ac:dyDescent="0.15">
      <c r="C1884" s="97" t="s">
        <v>1909</v>
      </c>
      <c r="D1884" s="1" t="s">
        <v>64</v>
      </c>
      <c r="E1884" s="80" t="s">
        <v>61</v>
      </c>
      <c r="F1884" s="39" t="s">
        <v>69</v>
      </c>
      <c r="G1884" s="98">
        <v>12.72</v>
      </c>
      <c r="H1884" s="98">
        <v>0.94</v>
      </c>
      <c r="I1884" s="98">
        <v>13.66</v>
      </c>
      <c r="J1884" s="99">
        <v>530</v>
      </c>
      <c r="K1884" s="39" t="s">
        <v>69</v>
      </c>
      <c r="L1884" s="1">
        <v>16.2</v>
      </c>
      <c r="M1884" s="1">
        <v>29.86</v>
      </c>
      <c r="N1884" s="100">
        <v>472</v>
      </c>
      <c r="O1884" s="39" t="str">
        <f>+VLOOKUP(C1884,'[1]Notas 3º - TL'!$A$1:$B$678,2,"FALSO")</f>
        <v>SI</v>
      </c>
      <c r="Q1884" s="39"/>
      <c r="R1884" s="80"/>
    </row>
    <row r="1885" spans="3:18" x14ac:dyDescent="0.15">
      <c r="C1885" s="97" t="s">
        <v>1910</v>
      </c>
      <c r="D1885" s="1" t="s">
        <v>68</v>
      </c>
      <c r="E1885" s="80" t="s">
        <v>61</v>
      </c>
      <c r="F1885" s="39" t="s">
        <v>62</v>
      </c>
      <c r="J1885" s="80"/>
      <c r="K1885" s="39"/>
      <c r="N1885" s="100"/>
      <c r="O1885" s="39"/>
      <c r="Q1885" s="39"/>
      <c r="R1885" s="80"/>
    </row>
    <row r="1886" spans="3:18" x14ac:dyDescent="0.15">
      <c r="C1886" s="97" t="s">
        <v>2092</v>
      </c>
      <c r="D1886" s="1" t="s">
        <v>72</v>
      </c>
      <c r="E1886" s="80" t="s">
        <v>61</v>
      </c>
      <c r="F1886" s="39" t="s">
        <v>69</v>
      </c>
      <c r="G1886" s="98">
        <v>14.65</v>
      </c>
      <c r="H1886" s="98">
        <v>2.21</v>
      </c>
      <c r="I1886" s="98">
        <v>16.86</v>
      </c>
      <c r="J1886" s="99">
        <v>33</v>
      </c>
      <c r="K1886" s="39" t="s">
        <v>69</v>
      </c>
      <c r="L1886" s="1">
        <v>18.309999999999999</v>
      </c>
      <c r="M1886" s="1">
        <v>35.17</v>
      </c>
      <c r="N1886" s="100">
        <v>34</v>
      </c>
      <c r="O1886" s="39" t="s">
        <v>69</v>
      </c>
      <c r="P1886" s="1">
        <v>25.73</v>
      </c>
      <c r="Q1886" s="39">
        <f>+P1886+M1886</f>
        <v>60.900000000000006</v>
      </c>
      <c r="R1886" s="99">
        <v>30</v>
      </c>
    </row>
    <row r="1887" spans="3:18" x14ac:dyDescent="0.15">
      <c r="C1887" s="97" t="s">
        <v>1912</v>
      </c>
      <c r="D1887" s="1" t="s">
        <v>72</v>
      </c>
      <c r="E1887" s="80" t="s">
        <v>61</v>
      </c>
      <c r="F1887" s="39" t="s">
        <v>62</v>
      </c>
      <c r="J1887" s="80"/>
      <c r="K1887" s="39"/>
      <c r="N1887" s="100"/>
      <c r="O1887" s="39"/>
      <c r="Q1887" s="39"/>
      <c r="R1887" s="80"/>
    </row>
    <row r="1888" spans="3:18" x14ac:dyDescent="0.15">
      <c r="C1888" s="97" t="s">
        <v>1913</v>
      </c>
      <c r="D1888" s="1" t="s">
        <v>68</v>
      </c>
      <c r="E1888" s="80" t="s">
        <v>61</v>
      </c>
      <c r="F1888" s="39" t="s">
        <v>62</v>
      </c>
      <c r="J1888" s="80"/>
      <c r="K1888" s="39"/>
      <c r="N1888" s="100"/>
      <c r="O1888" s="39"/>
      <c r="Q1888" s="39"/>
      <c r="R1888" s="80"/>
    </row>
    <row r="1889" spans="3:18" x14ac:dyDescent="0.15">
      <c r="C1889" s="97" t="s">
        <v>1914</v>
      </c>
      <c r="D1889" s="1" t="s">
        <v>68</v>
      </c>
      <c r="E1889" s="80" t="s">
        <v>61</v>
      </c>
      <c r="F1889" s="39" t="s">
        <v>62</v>
      </c>
      <c r="J1889" s="80"/>
      <c r="K1889" s="39"/>
      <c r="N1889" s="100"/>
      <c r="O1889" s="39"/>
      <c r="Q1889" s="39"/>
      <c r="R1889" s="80"/>
    </row>
    <row r="1890" spans="3:18" x14ac:dyDescent="0.15">
      <c r="C1890" s="97" t="s">
        <v>2093</v>
      </c>
      <c r="D1890" s="1" t="s">
        <v>66</v>
      </c>
      <c r="E1890" s="80" t="s">
        <v>61</v>
      </c>
      <c r="F1890" s="39" t="s">
        <v>69</v>
      </c>
      <c r="G1890" s="98">
        <v>11.08</v>
      </c>
      <c r="H1890" s="98">
        <v>0</v>
      </c>
      <c r="I1890" s="98">
        <v>11.08</v>
      </c>
      <c r="J1890" s="99">
        <v>1288</v>
      </c>
      <c r="K1890" s="39" t="s">
        <v>69</v>
      </c>
      <c r="L1890" s="1">
        <v>16.23</v>
      </c>
      <c r="M1890" s="1">
        <v>27.310000000000002</v>
      </c>
      <c r="N1890" s="100">
        <v>755</v>
      </c>
      <c r="O1890" s="39" t="s">
        <v>69</v>
      </c>
      <c r="P1890" s="1">
        <v>21.61</v>
      </c>
      <c r="Q1890" s="39">
        <f>+P1890+M1890</f>
        <v>48.92</v>
      </c>
      <c r="R1890" s="99">
        <v>406</v>
      </c>
    </row>
    <row r="1891" spans="3:18" x14ac:dyDescent="0.15">
      <c r="C1891" s="97" t="s">
        <v>1916</v>
      </c>
      <c r="D1891" s="1" t="s">
        <v>85</v>
      </c>
      <c r="E1891" s="80" t="s">
        <v>61</v>
      </c>
      <c r="F1891" s="39" t="s">
        <v>62</v>
      </c>
      <c r="J1891" s="80"/>
      <c r="K1891" s="39"/>
      <c r="N1891" s="100"/>
      <c r="O1891" s="39"/>
      <c r="Q1891" s="39"/>
      <c r="R1891" s="80"/>
    </row>
    <row r="1892" spans="3:18" x14ac:dyDescent="0.15">
      <c r="C1892" s="97" t="s">
        <v>1917</v>
      </c>
      <c r="D1892" s="1" t="s">
        <v>60</v>
      </c>
      <c r="E1892" s="80" t="s">
        <v>61</v>
      </c>
      <c r="F1892" s="39" t="s">
        <v>62</v>
      </c>
      <c r="J1892" s="80"/>
      <c r="K1892" s="39"/>
      <c r="N1892" s="100"/>
      <c r="O1892" s="39"/>
      <c r="Q1892" s="39"/>
      <c r="R1892" s="80"/>
    </row>
    <row r="1893" spans="3:18" x14ac:dyDescent="0.15">
      <c r="C1893" s="97" t="s">
        <v>1918</v>
      </c>
      <c r="D1893" s="1" t="s">
        <v>66</v>
      </c>
      <c r="E1893" s="80" t="s">
        <v>61</v>
      </c>
      <c r="F1893" s="39" t="s">
        <v>62</v>
      </c>
      <c r="J1893" s="80"/>
      <c r="K1893" s="39"/>
      <c r="N1893" s="100"/>
      <c r="O1893" s="39"/>
      <c r="Q1893" s="39"/>
      <c r="R1893" s="80"/>
    </row>
    <row r="1894" spans="3:18" x14ac:dyDescent="0.15">
      <c r="C1894" s="97" t="s">
        <v>1919</v>
      </c>
      <c r="D1894" s="1" t="s">
        <v>66</v>
      </c>
      <c r="E1894" s="80" t="s">
        <v>61</v>
      </c>
      <c r="F1894" s="39" t="s">
        <v>69</v>
      </c>
      <c r="G1894" s="98">
        <v>12.06</v>
      </c>
      <c r="H1894" s="98">
        <v>1.42</v>
      </c>
      <c r="I1894" s="98">
        <v>13.48</v>
      </c>
      <c r="J1894" s="99">
        <v>580</v>
      </c>
      <c r="K1894" s="39" t="s">
        <v>69</v>
      </c>
      <c r="L1894" s="1">
        <v>16.079999999999998</v>
      </c>
      <c r="M1894" s="1">
        <v>29.56</v>
      </c>
      <c r="N1894" s="100">
        <v>518</v>
      </c>
      <c r="O1894" s="39" t="s">
        <v>62</v>
      </c>
      <c r="Q1894" s="39"/>
      <c r="R1894" s="80"/>
    </row>
    <row r="1895" spans="3:18" x14ac:dyDescent="0.15">
      <c r="C1895" s="97" t="s">
        <v>1920</v>
      </c>
      <c r="D1895" s="1" t="s">
        <v>60</v>
      </c>
      <c r="E1895" s="80" t="s">
        <v>61</v>
      </c>
      <c r="F1895" s="39" t="s">
        <v>62</v>
      </c>
      <c r="J1895" s="80"/>
      <c r="K1895" s="39"/>
      <c r="N1895" s="100"/>
      <c r="O1895" s="39"/>
      <c r="Q1895" s="39"/>
      <c r="R1895" s="80"/>
    </row>
    <row r="1896" spans="3:18" x14ac:dyDescent="0.15">
      <c r="C1896" s="97" t="s">
        <v>1921</v>
      </c>
      <c r="D1896" s="1" t="s">
        <v>85</v>
      </c>
      <c r="E1896" s="80" t="s">
        <v>61</v>
      </c>
      <c r="F1896" s="39" t="s">
        <v>62</v>
      </c>
      <c r="J1896" s="80"/>
      <c r="K1896" s="39"/>
      <c r="N1896" s="100"/>
      <c r="O1896" s="39"/>
      <c r="Q1896" s="39"/>
      <c r="R1896" s="80"/>
    </row>
    <row r="1897" spans="3:18" x14ac:dyDescent="0.15">
      <c r="C1897" s="97" t="s">
        <v>1922</v>
      </c>
      <c r="D1897" s="1" t="s">
        <v>68</v>
      </c>
      <c r="E1897" s="80" t="s">
        <v>61</v>
      </c>
      <c r="F1897" s="39" t="s">
        <v>62</v>
      </c>
      <c r="J1897" s="80"/>
      <c r="K1897" s="39"/>
      <c r="N1897" s="100"/>
      <c r="O1897" s="39"/>
      <c r="Q1897" s="39"/>
      <c r="R1897" s="80"/>
    </row>
    <row r="1898" spans="3:18" x14ac:dyDescent="0.15">
      <c r="C1898" s="97" t="s">
        <v>1923</v>
      </c>
      <c r="D1898" s="1" t="s">
        <v>72</v>
      </c>
      <c r="E1898" s="80" t="s">
        <v>61</v>
      </c>
      <c r="F1898" s="39" t="s">
        <v>62</v>
      </c>
      <c r="J1898" s="80"/>
      <c r="K1898" s="39"/>
      <c r="N1898" s="100"/>
      <c r="O1898" s="39"/>
      <c r="Q1898" s="39"/>
      <c r="R1898" s="80"/>
    </row>
    <row r="1899" spans="3:18" x14ac:dyDescent="0.15">
      <c r="C1899" s="97" t="s">
        <v>1924</v>
      </c>
      <c r="D1899" s="1" t="s">
        <v>64</v>
      </c>
      <c r="E1899" s="80" t="s">
        <v>61</v>
      </c>
      <c r="F1899" s="39" t="s">
        <v>69</v>
      </c>
      <c r="G1899" s="1">
        <v>10.17</v>
      </c>
      <c r="H1899" s="1">
        <v>2.0499999999999998</v>
      </c>
      <c r="I1899" s="1">
        <v>12.219999999999999</v>
      </c>
      <c r="J1899" s="80">
        <v>1004</v>
      </c>
      <c r="K1899" s="39" t="s">
        <v>62</v>
      </c>
      <c r="N1899" s="100"/>
      <c r="O1899" s="39"/>
      <c r="Q1899" s="39"/>
      <c r="R1899" s="80"/>
    </row>
    <row r="1900" spans="3:18" x14ac:dyDescent="0.15">
      <c r="C1900" s="97" t="s">
        <v>1925</v>
      </c>
      <c r="D1900" s="1" t="s">
        <v>66</v>
      </c>
      <c r="E1900" s="80" t="s">
        <v>61</v>
      </c>
      <c r="F1900" s="39" t="s">
        <v>62</v>
      </c>
      <c r="J1900" s="80"/>
      <c r="K1900" s="39"/>
      <c r="N1900" s="100"/>
      <c r="O1900" s="39"/>
      <c r="Q1900" s="39"/>
      <c r="R1900" s="80"/>
    </row>
    <row r="1901" spans="3:18" x14ac:dyDescent="0.15">
      <c r="C1901" s="97" t="s">
        <v>1926</v>
      </c>
      <c r="D1901" s="1" t="s">
        <v>68</v>
      </c>
      <c r="E1901" s="80" t="s">
        <v>61</v>
      </c>
      <c r="F1901" s="39" t="s">
        <v>62</v>
      </c>
      <c r="J1901" s="80"/>
      <c r="K1901" s="39"/>
      <c r="N1901" s="100"/>
      <c r="O1901" s="39"/>
      <c r="Q1901" s="39"/>
      <c r="R1901" s="80"/>
    </row>
    <row r="1902" spans="3:18" x14ac:dyDescent="0.15">
      <c r="C1902" s="97" t="s">
        <v>1927</v>
      </c>
      <c r="D1902" s="1" t="s">
        <v>85</v>
      </c>
      <c r="E1902" s="80" t="s">
        <v>61</v>
      </c>
      <c r="F1902" s="39" t="s">
        <v>62</v>
      </c>
      <c r="J1902" s="80"/>
      <c r="K1902" s="39"/>
      <c r="N1902" s="100"/>
      <c r="O1902" s="39"/>
      <c r="Q1902" s="39"/>
      <c r="R1902" s="80"/>
    </row>
    <row r="1903" spans="3:18" x14ac:dyDescent="0.15">
      <c r="C1903" s="97" t="s">
        <v>1928</v>
      </c>
      <c r="D1903" s="1" t="s">
        <v>79</v>
      </c>
      <c r="E1903" s="80" t="s">
        <v>61</v>
      </c>
      <c r="F1903" s="39" t="s">
        <v>69</v>
      </c>
      <c r="G1903" s="1">
        <v>12.5</v>
      </c>
      <c r="H1903" s="1">
        <v>1.73</v>
      </c>
      <c r="I1903" s="1">
        <v>14.23</v>
      </c>
      <c r="J1903" s="80">
        <v>376</v>
      </c>
      <c r="K1903" s="39" t="s">
        <v>62</v>
      </c>
      <c r="N1903" s="100"/>
      <c r="O1903" s="39"/>
      <c r="Q1903" s="39"/>
      <c r="R1903" s="80"/>
    </row>
    <row r="1904" spans="3:18" x14ac:dyDescent="0.15">
      <c r="C1904" s="97" t="s">
        <v>1929</v>
      </c>
      <c r="D1904" s="1" t="s">
        <v>82</v>
      </c>
      <c r="E1904" s="80" t="s">
        <v>88</v>
      </c>
      <c r="F1904" s="39" t="s">
        <v>62</v>
      </c>
      <c r="J1904" s="80"/>
      <c r="K1904" s="39"/>
      <c r="N1904" s="100"/>
      <c r="O1904" s="39"/>
      <c r="Q1904" s="39"/>
      <c r="R1904" s="80"/>
    </row>
    <row r="1905" spans="2:18" x14ac:dyDescent="0.15">
      <c r="C1905" s="97" t="s">
        <v>2094</v>
      </c>
      <c r="D1905" s="1" t="s">
        <v>72</v>
      </c>
      <c r="E1905" s="80" t="s">
        <v>61</v>
      </c>
      <c r="F1905" s="39" t="s">
        <v>69</v>
      </c>
      <c r="G1905" s="98">
        <v>13.75</v>
      </c>
      <c r="H1905" s="98">
        <v>0.94</v>
      </c>
      <c r="I1905" s="98">
        <v>14.69</v>
      </c>
      <c r="J1905" s="99">
        <v>277</v>
      </c>
      <c r="K1905" s="39" t="s">
        <v>69</v>
      </c>
      <c r="L1905" s="1">
        <v>15.04</v>
      </c>
      <c r="M1905" s="1">
        <v>29.729999999999997</v>
      </c>
      <c r="N1905" s="100">
        <v>498</v>
      </c>
      <c r="O1905" s="39" t="s">
        <v>69</v>
      </c>
      <c r="P1905" s="1">
        <v>25.62</v>
      </c>
      <c r="Q1905" s="39">
        <f>+P1905+M1905</f>
        <v>55.349999999999994</v>
      </c>
      <c r="R1905" s="99">
        <v>166</v>
      </c>
    </row>
    <row r="1906" spans="2:18" x14ac:dyDescent="0.15">
      <c r="C1906" s="97" t="s">
        <v>1931</v>
      </c>
      <c r="D1906" s="1" t="s">
        <v>68</v>
      </c>
      <c r="E1906" s="80" t="s">
        <v>61</v>
      </c>
      <c r="F1906" s="39" t="s">
        <v>62</v>
      </c>
      <c r="J1906" s="80"/>
      <c r="K1906" s="39"/>
      <c r="N1906" s="100"/>
      <c r="O1906" s="39"/>
      <c r="Q1906" s="39"/>
      <c r="R1906" s="80"/>
    </row>
    <row r="1907" spans="2:18" x14ac:dyDescent="0.15">
      <c r="C1907" s="97" t="s">
        <v>1932</v>
      </c>
      <c r="D1907" s="1" t="s">
        <v>79</v>
      </c>
      <c r="E1907" s="80" t="s">
        <v>61</v>
      </c>
      <c r="F1907" s="39" t="s">
        <v>62</v>
      </c>
      <c r="J1907" s="80"/>
      <c r="K1907" s="39"/>
      <c r="N1907" s="100"/>
      <c r="O1907" s="39"/>
      <c r="Q1907" s="39"/>
      <c r="R1907" s="80"/>
    </row>
    <row r="1908" spans="2:18" x14ac:dyDescent="0.15">
      <c r="B1908" s="259"/>
      <c r="C1908" s="260" t="s">
        <v>1933</v>
      </c>
      <c r="D1908" s="259" t="s">
        <v>66</v>
      </c>
      <c r="E1908" s="261" t="s">
        <v>61</v>
      </c>
      <c r="F1908" s="262" t="s">
        <v>62</v>
      </c>
      <c r="G1908" s="259"/>
      <c r="H1908" s="259"/>
      <c r="I1908" s="259"/>
      <c r="J1908" s="261"/>
      <c r="K1908" s="262"/>
      <c r="L1908" s="259"/>
      <c r="M1908" s="259"/>
      <c r="N1908" s="263"/>
      <c r="O1908" s="262"/>
      <c r="P1908" s="259"/>
      <c r="Q1908" s="262"/>
      <c r="R1908" s="261"/>
    </row>
    <row r="1909" spans="2:18" x14ac:dyDescent="0.15">
      <c r="C1909" s="97" t="s">
        <v>1934</v>
      </c>
      <c r="D1909" s="1" t="s">
        <v>60</v>
      </c>
      <c r="E1909" s="80" t="s">
        <v>61</v>
      </c>
      <c r="F1909" s="39" t="s">
        <v>62</v>
      </c>
      <c r="J1909" s="80"/>
      <c r="K1909" s="39"/>
      <c r="N1909" s="100"/>
      <c r="O1909" s="39"/>
      <c r="Q1909" s="39"/>
      <c r="R1909" s="80"/>
    </row>
    <row r="1910" spans="2:18" x14ac:dyDescent="0.15">
      <c r="C1910" s="97" t="s">
        <v>1935</v>
      </c>
      <c r="D1910" s="1" t="s">
        <v>68</v>
      </c>
      <c r="E1910" s="80" t="s">
        <v>61</v>
      </c>
      <c r="F1910" s="39" t="s">
        <v>62</v>
      </c>
      <c r="J1910" s="80"/>
      <c r="K1910" s="39"/>
      <c r="N1910" s="100"/>
      <c r="O1910" s="39"/>
      <c r="Q1910" s="39"/>
      <c r="R1910" s="80"/>
    </row>
    <row r="1911" spans="2:18" x14ac:dyDescent="0.15">
      <c r="C1911" s="97" t="s">
        <v>1936</v>
      </c>
      <c r="D1911" s="1" t="s">
        <v>68</v>
      </c>
      <c r="E1911" s="80" t="s">
        <v>61</v>
      </c>
      <c r="F1911" s="39" t="s">
        <v>62</v>
      </c>
      <c r="J1911" s="80"/>
      <c r="K1911" s="39"/>
      <c r="N1911" s="100"/>
      <c r="O1911" s="39"/>
      <c r="Q1911" s="39"/>
      <c r="R1911" s="80"/>
    </row>
    <row r="1912" spans="2:18" x14ac:dyDescent="0.15">
      <c r="C1912" s="97" t="s">
        <v>1937</v>
      </c>
      <c r="D1912" s="1" t="s">
        <v>72</v>
      </c>
      <c r="E1912" s="80" t="s">
        <v>61</v>
      </c>
      <c r="F1912" s="39" t="s">
        <v>69</v>
      </c>
      <c r="G1912" s="98">
        <v>12.01</v>
      </c>
      <c r="H1912" s="98">
        <v>0.47</v>
      </c>
      <c r="I1912" s="98">
        <v>12.48</v>
      </c>
      <c r="J1912" s="99">
        <v>926</v>
      </c>
      <c r="K1912" s="39" t="s">
        <v>69</v>
      </c>
      <c r="L1912" s="1">
        <v>15.82</v>
      </c>
      <c r="M1912" s="1">
        <v>28.3</v>
      </c>
      <c r="N1912" s="100">
        <v>666</v>
      </c>
      <c r="O1912" s="39" t="s">
        <v>62</v>
      </c>
      <c r="Q1912" s="39"/>
      <c r="R1912" s="80"/>
    </row>
    <row r="1913" spans="2:18" x14ac:dyDescent="0.15">
      <c r="C1913" s="97" t="s">
        <v>1938</v>
      </c>
      <c r="D1913" s="1" t="s">
        <v>60</v>
      </c>
      <c r="E1913" s="80" t="s">
        <v>61</v>
      </c>
      <c r="F1913" s="39" t="s">
        <v>62</v>
      </c>
      <c r="J1913" s="80"/>
      <c r="K1913" s="39"/>
      <c r="N1913" s="100"/>
      <c r="O1913" s="39"/>
      <c r="Q1913" s="39"/>
      <c r="R1913" s="80"/>
    </row>
    <row r="1914" spans="2:18" x14ac:dyDescent="0.15">
      <c r="C1914" s="97" t="s">
        <v>1939</v>
      </c>
      <c r="D1914" s="1" t="s">
        <v>68</v>
      </c>
      <c r="E1914" s="80" t="s">
        <v>61</v>
      </c>
      <c r="F1914" s="39" t="s">
        <v>62</v>
      </c>
      <c r="J1914" s="80"/>
      <c r="K1914" s="39"/>
      <c r="N1914" s="100"/>
      <c r="O1914" s="39"/>
      <c r="Q1914" s="39"/>
      <c r="R1914" s="80"/>
    </row>
    <row r="1915" spans="2:18" x14ac:dyDescent="0.15">
      <c r="C1915" s="97" t="s">
        <v>1940</v>
      </c>
      <c r="D1915" s="1" t="s">
        <v>68</v>
      </c>
      <c r="E1915" s="80" t="s">
        <v>61</v>
      </c>
      <c r="F1915" s="39" t="s">
        <v>62</v>
      </c>
      <c r="J1915" s="80"/>
      <c r="K1915" s="39"/>
      <c r="N1915" s="100"/>
      <c r="O1915" s="39"/>
      <c r="Q1915" s="39"/>
      <c r="R1915" s="80"/>
    </row>
    <row r="1916" spans="2:18" x14ac:dyDescent="0.15">
      <c r="C1916" s="97" t="s">
        <v>1941</v>
      </c>
      <c r="D1916" s="1" t="s">
        <v>79</v>
      </c>
      <c r="E1916" s="80" t="s">
        <v>61</v>
      </c>
      <c r="F1916" s="39" t="s">
        <v>62</v>
      </c>
      <c r="J1916" s="80"/>
      <c r="K1916" s="39"/>
      <c r="N1916" s="100"/>
      <c r="O1916" s="39"/>
      <c r="Q1916" s="39"/>
      <c r="R1916" s="80"/>
    </row>
    <row r="1917" spans="2:18" x14ac:dyDescent="0.15">
      <c r="C1917" s="97" t="s">
        <v>1942</v>
      </c>
      <c r="D1917" s="1" t="s">
        <v>79</v>
      </c>
      <c r="E1917" s="80" t="s">
        <v>61</v>
      </c>
      <c r="F1917" s="39" t="s">
        <v>62</v>
      </c>
      <c r="J1917" s="80"/>
      <c r="K1917" s="39"/>
      <c r="N1917" s="100"/>
      <c r="O1917" s="39"/>
      <c r="Q1917" s="39"/>
      <c r="R1917" s="80"/>
    </row>
    <row r="1918" spans="2:18" x14ac:dyDescent="0.15">
      <c r="C1918" s="97" t="s">
        <v>1943</v>
      </c>
      <c r="D1918" s="1" t="s">
        <v>60</v>
      </c>
      <c r="E1918" s="80" t="s">
        <v>61</v>
      </c>
      <c r="F1918" s="39" t="s">
        <v>62</v>
      </c>
      <c r="J1918" s="80"/>
      <c r="K1918" s="39"/>
      <c r="N1918" s="100"/>
      <c r="O1918" s="39"/>
      <c r="Q1918" s="39"/>
      <c r="R1918" s="80"/>
    </row>
    <row r="1919" spans="2:18" x14ac:dyDescent="0.15">
      <c r="C1919" s="97" t="s">
        <v>1944</v>
      </c>
      <c r="D1919" s="1" t="s">
        <v>79</v>
      </c>
      <c r="E1919" s="80" t="s">
        <v>61</v>
      </c>
      <c r="F1919" s="39" t="s">
        <v>62</v>
      </c>
      <c r="J1919" s="80"/>
      <c r="K1919" s="39"/>
      <c r="N1919" s="100"/>
      <c r="O1919" s="39"/>
      <c r="Q1919" s="39"/>
      <c r="R1919" s="80"/>
    </row>
    <row r="1920" spans="2:18" x14ac:dyDescent="0.15">
      <c r="C1920" s="97" t="s">
        <v>1945</v>
      </c>
      <c r="D1920" s="1" t="s">
        <v>68</v>
      </c>
      <c r="E1920" s="80" t="s">
        <v>61</v>
      </c>
      <c r="F1920" s="39" t="s">
        <v>69</v>
      </c>
      <c r="G1920" s="98">
        <v>10.28</v>
      </c>
      <c r="H1920" s="98">
        <v>1.1000000000000001</v>
      </c>
      <c r="I1920" s="98">
        <v>11.379999999999999</v>
      </c>
      <c r="J1920" s="99">
        <v>1227</v>
      </c>
      <c r="K1920" s="39" t="s">
        <v>69</v>
      </c>
      <c r="L1920" s="1">
        <v>16.149999999999999</v>
      </c>
      <c r="M1920" s="1">
        <v>27.529999999999998</v>
      </c>
      <c r="N1920" s="100">
        <v>740</v>
      </c>
      <c r="O1920" s="39" t="str">
        <f>+VLOOKUP(C1920,'[1]Notas 3º - TL'!$A$1:$B$678,2,"FALSO")</f>
        <v>SI</v>
      </c>
      <c r="Q1920" s="39"/>
      <c r="R1920" s="80"/>
    </row>
    <row r="1921" spans="3:18" x14ac:dyDescent="0.15">
      <c r="C1921" s="97" t="s">
        <v>2098</v>
      </c>
      <c r="D1921" s="1" t="s">
        <v>64</v>
      </c>
      <c r="E1921" s="80" t="s">
        <v>61</v>
      </c>
      <c r="F1921" s="39" t="s">
        <v>69</v>
      </c>
      <c r="G1921" s="98">
        <v>11.06</v>
      </c>
      <c r="H1921" s="98">
        <v>1.42</v>
      </c>
      <c r="I1921" s="98">
        <v>12.48</v>
      </c>
      <c r="J1921" s="99">
        <v>930</v>
      </c>
      <c r="K1921" s="39" t="s">
        <v>69</v>
      </c>
      <c r="L1921" s="1">
        <v>16.829999999999998</v>
      </c>
      <c r="M1921" s="1">
        <v>29.31</v>
      </c>
      <c r="N1921" s="100">
        <v>551</v>
      </c>
      <c r="O1921" s="39" t="s">
        <v>69</v>
      </c>
      <c r="P1921" s="1">
        <v>23.23</v>
      </c>
      <c r="Q1921" s="39">
        <f>+P1921+M1921</f>
        <v>52.54</v>
      </c>
      <c r="R1921" s="99">
        <v>292</v>
      </c>
    </row>
    <row r="1922" spans="3:18" x14ac:dyDescent="0.15">
      <c r="C1922" s="97" t="s">
        <v>1947</v>
      </c>
      <c r="D1922" s="1" t="s">
        <v>68</v>
      </c>
      <c r="E1922" s="80" t="s">
        <v>88</v>
      </c>
      <c r="F1922" s="39" t="s">
        <v>69</v>
      </c>
      <c r="G1922" s="1">
        <v>10.25</v>
      </c>
      <c r="H1922" s="1">
        <v>1.5</v>
      </c>
      <c r="I1922" s="1">
        <v>11.75</v>
      </c>
      <c r="J1922" s="80">
        <v>1134</v>
      </c>
      <c r="K1922" s="39" t="s">
        <v>62</v>
      </c>
      <c r="N1922" s="100"/>
      <c r="O1922" s="39"/>
      <c r="Q1922" s="39"/>
      <c r="R1922" s="80"/>
    </row>
    <row r="1923" spans="3:18" x14ac:dyDescent="0.15">
      <c r="C1923" s="97" t="s">
        <v>2101</v>
      </c>
      <c r="D1923" s="1" t="s">
        <v>85</v>
      </c>
      <c r="E1923" s="80" t="s">
        <v>61</v>
      </c>
      <c r="F1923" s="39" t="s">
        <v>69</v>
      </c>
      <c r="G1923" s="98">
        <v>10.62</v>
      </c>
      <c r="H1923" s="98">
        <v>1.57</v>
      </c>
      <c r="I1923" s="98">
        <v>12.19</v>
      </c>
      <c r="J1923" s="99">
        <v>1016</v>
      </c>
      <c r="K1923" s="39" t="s">
        <v>69</v>
      </c>
      <c r="L1923" s="1">
        <v>16.739999999999998</v>
      </c>
      <c r="M1923" s="1">
        <v>28.93</v>
      </c>
      <c r="N1923" s="100">
        <v>596</v>
      </c>
      <c r="O1923" s="39" t="s">
        <v>69</v>
      </c>
      <c r="P1923" s="1">
        <v>23.41</v>
      </c>
      <c r="Q1923" s="39">
        <f>+P1923+M1923</f>
        <v>52.34</v>
      </c>
      <c r="R1923" s="99">
        <v>300</v>
      </c>
    </row>
    <row r="1924" spans="3:18" x14ac:dyDescent="0.15">
      <c r="C1924" s="97" t="s">
        <v>1949</v>
      </c>
      <c r="D1924" s="1" t="s">
        <v>68</v>
      </c>
      <c r="E1924" s="80" t="s">
        <v>61</v>
      </c>
      <c r="F1924" s="39" t="s">
        <v>62</v>
      </c>
      <c r="J1924" s="80"/>
      <c r="K1924" s="39"/>
      <c r="N1924" s="100"/>
      <c r="O1924" s="39"/>
      <c r="Q1924" s="39"/>
      <c r="R1924" s="80"/>
    </row>
    <row r="1925" spans="3:18" x14ac:dyDescent="0.15">
      <c r="C1925" s="97" t="s">
        <v>1951</v>
      </c>
      <c r="D1925" s="1" t="s">
        <v>68</v>
      </c>
      <c r="E1925" s="80" t="s">
        <v>61</v>
      </c>
      <c r="F1925" s="39" t="s">
        <v>62</v>
      </c>
      <c r="J1925" s="80"/>
      <c r="K1925" s="39"/>
      <c r="N1925" s="100"/>
      <c r="O1925" s="39"/>
      <c r="Q1925" s="39"/>
      <c r="R1925" s="80"/>
    </row>
    <row r="1926" spans="3:18" x14ac:dyDescent="0.15">
      <c r="C1926" s="97" t="s">
        <v>1950</v>
      </c>
      <c r="D1926" s="1" t="s">
        <v>79</v>
      </c>
      <c r="E1926" s="80" t="s">
        <v>61</v>
      </c>
      <c r="F1926" s="39" t="s">
        <v>62</v>
      </c>
      <c r="J1926" s="80"/>
      <c r="K1926" s="39"/>
      <c r="N1926" s="100"/>
      <c r="O1926" s="39"/>
      <c r="Q1926" s="39"/>
      <c r="R1926" s="80"/>
    </row>
    <row r="1927" spans="3:18" x14ac:dyDescent="0.15">
      <c r="C1927" s="97" t="s">
        <v>1952</v>
      </c>
      <c r="D1927" s="1" t="s">
        <v>68</v>
      </c>
      <c r="E1927" s="80" t="s">
        <v>61</v>
      </c>
      <c r="F1927" s="39" t="s">
        <v>62</v>
      </c>
      <c r="J1927" s="80"/>
      <c r="K1927" s="39"/>
      <c r="N1927" s="100"/>
      <c r="O1927" s="39"/>
      <c r="Q1927" s="39"/>
      <c r="R1927" s="80"/>
    </row>
    <row r="1928" spans="3:18" x14ac:dyDescent="0.15">
      <c r="C1928" s="97" t="s">
        <v>1953</v>
      </c>
      <c r="D1928" s="1" t="s">
        <v>79</v>
      </c>
      <c r="E1928" s="80" t="s">
        <v>61</v>
      </c>
      <c r="F1928" s="39" t="s">
        <v>62</v>
      </c>
      <c r="J1928" s="80"/>
      <c r="K1928" s="39"/>
      <c r="N1928" s="100"/>
      <c r="O1928" s="39"/>
      <c r="Q1928" s="39"/>
      <c r="R1928" s="80"/>
    </row>
    <row r="1929" spans="3:18" x14ac:dyDescent="0.15">
      <c r="C1929" s="97" t="s">
        <v>1954</v>
      </c>
      <c r="D1929" s="1" t="s">
        <v>68</v>
      </c>
      <c r="E1929" s="80" t="s">
        <v>61</v>
      </c>
      <c r="F1929" s="39" t="s">
        <v>62</v>
      </c>
      <c r="J1929" s="80"/>
      <c r="K1929" s="39"/>
      <c r="N1929" s="100"/>
      <c r="O1929" s="39"/>
      <c r="Q1929" s="39"/>
      <c r="R1929" s="80"/>
    </row>
    <row r="1930" spans="3:18" x14ac:dyDescent="0.15">
      <c r="C1930" s="97" t="s">
        <v>1955</v>
      </c>
      <c r="D1930" s="1" t="s">
        <v>66</v>
      </c>
      <c r="E1930" s="80" t="s">
        <v>61</v>
      </c>
      <c r="F1930" s="39" t="s">
        <v>62</v>
      </c>
      <c r="J1930" s="80"/>
      <c r="K1930" s="39"/>
      <c r="N1930" s="100"/>
      <c r="O1930" s="39"/>
      <c r="Q1930" s="39"/>
      <c r="R1930" s="80"/>
    </row>
    <row r="1931" spans="3:18" x14ac:dyDescent="0.15">
      <c r="C1931" s="97" t="s">
        <v>1956</v>
      </c>
      <c r="D1931" s="1" t="s">
        <v>64</v>
      </c>
      <c r="E1931" s="80" t="s">
        <v>61</v>
      </c>
      <c r="F1931" s="39" t="s">
        <v>62</v>
      </c>
      <c r="J1931" s="80"/>
      <c r="K1931" s="39"/>
      <c r="N1931" s="100"/>
      <c r="O1931" s="39"/>
      <c r="Q1931" s="39"/>
      <c r="R1931" s="80"/>
    </row>
    <row r="1932" spans="3:18" x14ac:dyDescent="0.15">
      <c r="C1932" s="97" t="s">
        <v>1957</v>
      </c>
      <c r="D1932" s="1" t="s">
        <v>68</v>
      </c>
      <c r="E1932" s="80" t="s">
        <v>61</v>
      </c>
      <c r="F1932" s="39" t="s">
        <v>62</v>
      </c>
      <c r="J1932" s="80"/>
      <c r="K1932" s="39"/>
      <c r="N1932" s="100"/>
      <c r="O1932" s="39"/>
      <c r="Q1932" s="39"/>
      <c r="R1932" s="80"/>
    </row>
    <row r="1933" spans="3:18" x14ac:dyDescent="0.15">
      <c r="C1933" s="97" t="s">
        <v>1958</v>
      </c>
      <c r="D1933" s="1" t="s">
        <v>79</v>
      </c>
      <c r="E1933" s="80" t="s">
        <v>61</v>
      </c>
      <c r="F1933" s="39" t="s">
        <v>62</v>
      </c>
      <c r="J1933" s="80"/>
      <c r="K1933" s="39"/>
      <c r="N1933" s="100"/>
      <c r="O1933" s="39"/>
      <c r="Q1933" s="39"/>
      <c r="R1933" s="80"/>
    </row>
    <row r="1934" spans="3:18" x14ac:dyDescent="0.15">
      <c r="C1934" s="97" t="s">
        <v>1959</v>
      </c>
      <c r="D1934" s="1" t="s">
        <v>82</v>
      </c>
      <c r="E1934" s="80" t="s">
        <v>61</v>
      </c>
      <c r="F1934" s="39" t="s">
        <v>62</v>
      </c>
      <c r="J1934" s="80"/>
      <c r="K1934" s="39"/>
      <c r="N1934" s="100"/>
      <c r="O1934" s="39"/>
      <c r="Q1934" s="39"/>
      <c r="R1934" s="80"/>
    </row>
    <row r="1935" spans="3:18" x14ac:dyDescent="0.15">
      <c r="C1935" s="97" t="s">
        <v>2109</v>
      </c>
      <c r="D1935" s="1" t="s">
        <v>85</v>
      </c>
      <c r="E1935" s="80" t="s">
        <v>61</v>
      </c>
      <c r="F1935" s="39" t="s">
        <v>69</v>
      </c>
      <c r="G1935" s="98">
        <v>13.16</v>
      </c>
      <c r="H1935" s="98">
        <v>0.94</v>
      </c>
      <c r="I1935" s="98">
        <v>14.1</v>
      </c>
      <c r="J1935" s="99">
        <v>407</v>
      </c>
      <c r="K1935" s="39" t="s">
        <v>69</v>
      </c>
      <c r="L1935" s="1">
        <v>17.34</v>
      </c>
      <c r="M1935" s="1">
        <v>31.439999999999998</v>
      </c>
      <c r="N1935" s="100">
        <v>245</v>
      </c>
      <c r="O1935" s="39" t="s">
        <v>69</v>
      </c>
      <c r="P1935" s="1">
        <v>24.39</v>
      </c>
      <c r="Q1935" s="39">
        <f>+P1935+M1935</f>
        <v>55.83</v>
      </c>
      <c r="R1935" s="99">
        <v>145</v>
      </c>
    </row>
    <row r="1936" spans="3:18" x14ac:dyDescent="0.15">
      <c r="C1936" s="97" t="s">
        <v>1961</v>
      </c>
      <c r="D1936" s="1" t="s">
        <v>66</v>
      </c>
      <c r="E1936" s="80" t="s">
        <v>61</v>
      </c>
      <c r="F1936" s="39" t="s">
        <v>62</v>
      </c>
      <c r="J1936" s="80"/>
      <c r="K1936" s="39"/>
      <c r="N1936" s="100"/>
      <c r="O1936" s="39"/>
      <c r="Q1936" s="39"/>
      <c r="R1936" s="80"/>
    </row>
    <row r="1937" spans="2:18" x14ac:dyDescent="0.15">
      <c r="C1937" s="97" t="s">
        <v>1962</v>
      </c>
      <c r="D1937" s="1" t="s">
        <v>68</v>
      </c>
      <c r="E1937" s="80" t="s">
        <v>61</v>
      </c>
      <c r="F1937" s="39" t="s">
        <v>62</v>
      </c>
      <c r="J1937" s="80"/>
      <c r="K1937" s="39"/>
      <c r="N1937" s="100"/>
      <c r="O1937" s="39"/>
      <c r="Q1937" s="39"/>
      <c r="R1937" s="80"/>
    </row>
    <row r="1938" spans="2:18" x14ac:dyDescent="0.15">
      <c r="C1938" s="97" t="s">
        <v>1963</v>
      </c>
      <c r="D1938" s="1" t="s">
        <v>68</v>
      </c>
      <c r="E1938" s="80" t="s">
        <v>61</v>
      </c>
      <c r="F1938" s="39" t="s">
        <v>62</v>
      </c>
      <c r="J1938" s="80"/>
      <c r="K1938" s="39"/>
      <c r="N1938" s="100"/>
      <c r="O1938" s="39"/>
      <c r="Q1938" s="39"/>
      <c r="R1938" s="80"/>
    </row>
    <row r="1939" spans="2:18" x14ac:dyDescent="0.15">
      <c r="B1939" s="259"/>
      <c r="C1939" s="260" t="s">
        <v>1964</v>
      </c>
      <c r="D1939" s="259" t="s">
        <v>66</v>
      </c>
      <c r="E1939" s="261" t="s">
        <v>61</v>
      </c>
      <c r="F1939" s="262" t="s">
        <v>69</v>
      </c>
      <c r="G1939" s="259">
        <v>10.97</v>
      </c>
      <c r="H1939" s="259">
        <v>0.94</v>
      </c>
      <c r="I1939" s="259">
        <v>11.91</v>
      </c>
      <c r="J1939" s="261">
        <v>1087</v>
      </c>
      <c r="K1939" s="262" t="s">
        <v>62</v>
      </c>
      <c r="L1939" s="259"/>
      <c r="M1939" s="259"/>
      <c r="N1939" s="263"/>
      <c r="O1939" s="262"/>
      <c r="P1939" s="259"/>
      <c r="Q1939" s="262"/>
      <c r="R1939" s="261"/>
    </row>
    <row r="1940" spans="2:18" x14ac:dyDescent="0.15">
      <c r="C1940" s="97" t="s">
        <v>1965</v>
      </c>
      <c r="D1940" s="1" t="s">
        <v>85</v>
      </c>
      <c r="E1940" s="80" t="s">
        <v>61</v>
      </c>
      <c r="F1940" s="39" t="s">
        <v>62</v>
      </c>
      <c r="J1940" s="80"/>
      <c r="K1940" s="39"/>
      <c r="N1940" s="100"/>
      <c r="O1940" s="39"/>
      <c r="Q1940" s="39"/>
      <c r="R1940" s="80"/>
    </row>
    <row r="1941" spans="2:18" x14ac:dyDescent="0.15">
      <c r="C1941" s="97" t="s">
        <v>1966</v>
      </c>
      <c r="D1941" s="1" t="s">
        <v>72</v>
      </c>
      <c r="E1941" s="80" t="s">
        <v>61</v>
      </c>
      <c r="F1941" s="39" t="s">
        <v>62</v>
      </c>
      <c r="J1941" s="80"/>
      <c r="K1941" s="39"/>
      <c r="N1941" s="100"/>
      <c r="O1941" s="39"/>
      <c r="Q1941" s="39"/>
      <c r="R1941" s="80"/>
    </row>
    <row r="1942" spans="2:18" x14ac:dyDescent="0.15">
      <c r="C1942" s="97" t="s">
        <v>1967</v>
      </c>
      <c r="D1942" s="1" t="s">
        <v>85</v>
      </c>
      <c r="E1942" s="80" t="s">
        <v>61</v>
      </c>
      <c r="F1942" s="39" t="s">
        <v>62</v>
      </c>
      <c r="J1942" s="80"/>
      <c r="K1942" s="39"/>
      <c r="N1942" s="100"/>
      <c r="O1942" s="39"/>
      <c r="Q1942" s="39"/>
      <c r="R1942" s="80"/>
    </row>
    <row r="1943" spans="2:18" x14ac:dyDescent="0.15">
      <c r="C1943" s="97" t="s">
        <v>1968</v>
      </c>
      <c r="D1943" s="1" t="s">
        <v>66</v>
      </c>
      <c r="E1943" s="80" t="s">
        <v>61</v>
      </c>
      <c r="F1943" s="39" t="s">
        <v>62</v>
      </c>
      <c r="J1943" s="80"/>
      <c r="K1943" s="39"/>
      <c r="N1943" s="100"/>
      <c r="O1943" s="39"/>
      <c r="Q1943" s="39"/>
      <c r="R1943" s="80"/>
    </row>
    <row r="1944" spans="2:18" x14ac:dyDescent="0.15">
      <c r="C1944" s="97" t="s">
        <v>1969</v>
      </c>
      <c r="D1944" s="1" t="s">
        <v>68</v>
      </c>
      <c r="E1944" s="80" t="s">
        <v>61</v>
      </c>
      <c r="F1944" s="39" t="s">
        <v>69</v>
      </c>
      <c r="G1944" s="98">
        <v>10.76</v>
      </c>
      <c r="H1944" s="98">
        <v>2.21</v>
      </c>
      <c r="I1944" s="98">
        <v>12.969999999999999</v>
      </c>
      <c r="J1944" s="99">
        <v>756</v>
      </c>
      <c r="K1944" s="39" t="s">
        <v>69</v>
      </c>
      <c r="L1944" s="1">
        <v>15.84</v>
      </c>
      <c r="M1944" s="1">
        <v>28.81</v>
      </c>
      <c r="N1944" s="100">
        <v>611</v>
      </c>
      <c r="O1944" s="39" t="str">
        <f>+VLOOKUP(C1944,'[1]Notas 3º - TL'!$A$1:$B$678,2,"FALSO")</f>
        <v>SI</v>
      </c>
      <c r="Q1944" s="39"/>
      <c r="R1944" s="80"/>
    </row>
    <row r="1945" spans="2:18" x14ac:dyDescent="0.15">
      <c r="C1945" s="97" t="s">
        <v>1970</v>
      </c>
      <c r="D1945" s="1" t="s">
        <v>68</v>
      </c>
      <c r="E1945" s="80" t="s">
        <v>61</v>
      </c>
      <c r="F1945" s="39" t="s">
        <v>62</v>
      </c>
      <c r="J1945" s="80"/>
      <c r="K1945" s="39"/>
      <c r="N1945" s="100"/>
      <c r="O1945" s="39"/>
      <c r="Q1945" s="39"/>
      <c r="R1945" s="80"/>
    </row>
    <row r="1946" spans="2:18" x14ac:dyDescent="0.15">
      <c r="C1946" s="97" t="s">
        <v>2110</v>
      </c>
      <c r="D1946" s="1" t="s">
        <v>60</v>
      </c>
      <c r="E1946" s="80" t="s">
        <v>88</v>
      </c>
      <c r="F1946" s="39" t="s">
        <v>69</v>
      </c>
      <c r="G1946" s="98">
        <v>11.93</v>
      </c>
      <c r="H1946" s="98">
        <v>2.25</v>
      </c>
      <c r="I1946" s="98">
        <v>14.18</v>
      </c>
      <c r="J1946" s="99">
        <v>389</v>
      </c>
      <c r="K1946" s="39" t="s">
        <v>69</v>
      </c>
      <c r="L1946" s="1">
        <v>15.82</v>
      </c>
      <c r="M1946" s="1">
        <v>30</v>
      </c>
      <c r="N1946" s="100">
        <v>443</v>
      </c>
      <c r="O1946" s="39" t="s">
        <v>69</v>
      </c>
      <c r="P1946" s="1">
        <v>21.22</v>
      </c>
      <c r="Q1946" s="39">
        <f>+P1946+M1946</f>
        <v>51.22</v>
      </c>
      <c r="R1946" s="99">
        <v>348</v>
      </c>
    </row>
    <row r="1947" spans="2:18" x14ac:dyDescent="0.15">
      <c r="C1947" s="97" t="s">
        <v>1972</v>
      </c>
      <c r="D1947" s="1" t="s">
        <v>85</v>
      </c>
      <c r="E1947" s="80" t="s">
        <v>61</v>
      </c>
      <c r="F1947" s="39" t="s">
        <v>62</v>
      </c>
      <c r="J1947" s="80"/>
      <c r="K1947" s="39"/>
      <c r="N1947" s="100"/>
      <c r="O1947" s="39"/>
      <c r="Q1947" s="39"/>
      <c r="R1947" s="80"/>
    </row>
    <row r="1948" spans="2:18" x14ac:dyDescent="0.15">
      <c r="C1948" s="97" t="s">
        <v>1973</v>
      </c>
      <c r="D1948" s="1" t="s">
        <v>64</v>
      </c>
      <c r="E1948" s="80" t="s">
        <v>61</v>
      </c>
      <c r="F1948" s="39" t="s">
        <v>62</v>
      </c>
      <c r="J1948" s="80"/>
      <c r="K1948" s="39"/>
      <c r="N1948" s="100"/>
      <c r="O1948" s="39"/>
      <c r="Q1948" s="39"/>
      <c r="R1948" s="80"/>
    </row>
    <row r="1949" spans="2:18" x14ac:dyDescent="0.15">
      <c r="C1949" s="97" t="s">
        <v>1974</v>
      </c>
      <c r="D1949" s="1" t="s">
        <v>72</v>
      </c>
      <c r="E1949" s="80" t="s">
        <v>61</v>
      </c>
      <c r="F1949" s="39" t="s">
        <v>62</v>
      </c>
      <c r="J1949" s="80"/>
      <c r="K1949" s="39"/>
      <c r="N1949" s="100"/>
      <c r="O1949" s="39"/>
      <c r="Q1949" s="39"/>
      <c r="R1949" s="80"/>
    </row>
    <row r="1950" spans="2:18" x14ac:dyDescent="0.15">
      <c r="C1950" s="97" t="s">
        <v>1975</v>
      </c>
      <c r="D1950" s="1" t="s">
        <v>68</v>
      </c>
      <c r="E1950" s="80" t="s">
        <v>61</v>
      </c>
      <c r="F1950" s="39" t="s">
        <v>62</v>
      </c>
      <c r="J1950" s="80"/>
      <c r="K1950" s="39"/>
      <c r="N1950" s="100"/>
      <c r="O1950" s="39"/>
      <c r="Q1950" s="39"/>
      <c r="R1950" s="80"/>
    </row>
    <row r="1951" spans="2:18" x14ac:dyDescent="0.15">
      <c r="C1951" s="97" t="s">
        <v>1976</v>
      </c>
      <c r="D1951" s="1" t="s">
        <v>66</v>
      </c>
      <c r="E1951" s="80" t="s">
        <v>61</v>
      </c>
      <c r="F1951" s="39" t="s">
        <v>62</v>
      </c>
      <c r="J1951" s="80"/>
      <c r="K1951" s="39"/>
      <c r="N1951" s="100"/>
      <c r="O1951" s="39"/>
      <c r="Q1951" s="39"/>
      <c r="R1951" s="80"/>
    </row>
    <row r="1952" spans="2:18" x14ac:dyDescent="0.15">
      <c r="C1952" s="97" t="s">
        <v>1977</v>
      </c>
      <c r="D1952" s="1" t="s">
        <v>66</v>
      </c>
      <c r="E1952" s="80" t="s">
        <v>61</v>
      </c>
      <c r="F1952" s="39" t="s">
        <v>69</v>
      </c>
      <c r="G1952" s="98">
        <v>12.1</v>
      </c>
      <c r="H1952" s="98">
        <v>0.15</v>
      </c>
      <c r="I1952" s="98">
        <v>12.25</v>
      </c>
      <c r="J1952" s="99">
        <v>993</v>
      </c>
      <c r="K1952" s="39" t="s">
        <v>69</v>
      </c>
      <c r="L1952" s="1">
        <v>16.03</v>
      </c>
      <c r="M1952" s="1">
        <v>28.28</v>
      </c>
      <c r="N1952" s="100">
        <v>669</v>
      </c>
      <c r="O1952" s="39" t="str">
        <f>+VLOOKUP(C1952,'[1]Notas 3º - TL'!$A$1:$B$678,2,"FALSO")</f>
        <v>SI</v>
      </c>
      <c r="Q1952" s="39"/>
      <c r="R1952" s="80"/>
    </row>
    <row r="1953" spans="2:18" x14ac:dyDescent="0.15">
      <c r="C1953" s="97" t="s">
        <v>1978</v>
      </c>
      <c r="D1953" s="1" t="s">
        <v>66</v>
      </c>
      <c r="E1953" s="80" t="s">
        <v>61</v>
      </c>
      <c r="F1953" s="39" t="s">
        <v>62</v>
      </c>
      <c r="J1953" s="80"/>
      <c r="K1953" s="39"/>
      <c r="N1953" s="100"/>
      <c r="O1953" s="39"/>
      <c r="Q1953" s="39"/>
      <c r="R1953" s="80"/>
    </row>
    <row r="1954" spans="2:18" x14ac:dyDescent="0.15">
      <c r="C1954" s="97" t="s">
        <v>1979</v>
      </c>
      <c r="D1954" s="1" t="s">
        <v>66</v>
      </c>
      <c r="E1954" s="80" t="s">
        <v>88</v>
      </c>
      <c r="F1954" s="39" t="s">
        <v>62</v>
      </c>
      <c r="J1954" s="80"/>
      <c r="K1954" s="39"/>
      <c r="N1954" s="100"/>
      <c r="O1954" s="39"/>
      <c r="Q1954" s="39"/>
      <c r="R1954" s="80"/>
    </row>
    <row r="1955" spans="2:18" x14ac:dyDescent="0.15">
      <c r="C1955" s="97" t="s">
        <v>2112</v>
      </c>
      <c r="D1955" s="1" t="s">
        <v>85</v>
      </c>
      <c r="E1955" s="80" t="s">
        <v>61</v>
      </c>
      <c r="F1955" s="39" t="s">
        <v>69</v>
      </c>
      <c r="G1955" s="98">
        <v>13.01</v>
      </c>
      <c r="H1955" s="98">
        <v>0.31</v>
      </c>
      <c r="I1955" s="98">
        <v>13.32</v>
      </c>
      <c r="J1955" s="99">
        <v>637</v>
      </c>
      <c r="K1955" s="39" t="s">
        <v>69</v>
      </c>
      <c r="L1955" s="1">
        <v>19.32</v>
      </c>
      <c r="M1955" s="1">
        <v>32.64</v>
      </c>
      <c r="N1955" s="100">
        <v>145</v>
      </c>
      <c r="O1955" s="39" t="s">
        <v>69</v>
      </c>
      <c r="P1955" s="1">
        <v>23.72</v>
      </c>
      <c r="Q1955" s="39">
        <f>+P1955+M1955</f>
        <v>56.36</v>
      </c>
      <c r="R1955" s="99">
        <v>124</v>
      </c>
    </row>
    <row r="1956" spans="2:18" x14ac:dyDescent="0.15">
      <c r="C1956" s="97" t="s">
        <v>2113</v>
      </c>
      <c r="D1956" s="1" t="s">
        <v>66</v>
      </c>
      <c r="E1956" s="80" t="s">
        <v>61</v>
      </c>
      <c r="F1956" s="39" t="s">
        <v>69</v>
      </c>
      <c r="G1956" s="98">
        <v>13.81</v>
      </c>
      <c r="H1956" s="98">
        <v>0.47</v>
      </c>
      <c r="I1956" s="98">
        <v>14.280000000000001</v>
      </c>
      <c r="J1956" s="99">
        <v>357</v>
      </c>
      <c r="K1956" s="39" t="s">
        <v>69</v>
      </c>
      <c r="L1956" s="1">
        <v>15.89</v>
      </c>
      <c r="M1956" s="1">
        <v>30.17</v>
      </c>
      <c r="N1956" s="100">
        <v>401</v>
      </c>
      <c r="O1956" s="39" t="s">
        <v>69</v>
      </c>
      <c r="P1956" s="1">
        <v>24.52</v>
      </c>
      <c r="Q1956" s="39">
        <f>+P1956+M1956</f>
        <v>54.69</v>
      </c>
      <c r="R1956" s="99">
        <v>205</v>
      </c>
    </row>
    <row r="1957" spans="2:18" x14ac:dyDescent="0.15">
      <c r="C1957" s="97" t="s">
        <v>2115</v>
      </c>
      <c r="D1957" s="1" t="s">
        <v>85</v>
      </c>
      <c r="E1957" s="80" t="s">
        <v>61</v>
      </c>
      <c r="F1957" s="39" t="s">
        <v>69</v>
      </c>
      <c r="G1957" s="98">
        <v>13.71</v>
      </c>
      <c r="H1957" s="98">
        <v>1.1000000000000001</v>
      </c>
      <c r="I1957" s="98">
        <v>14.81</v>
      </c>
      <c r="J1957" s="99">
        <v>258</v>
      </c>
      <c r="K1957" s="39" t="s">
        <v>69</v>
      </c>
      <c r="L1957" s="1">
        <v>18.579999999999998</v>
      </c>
      <c r="M1957" s="1">
        <v>33.39</v>
      </c>
      <c r="N1957" s="100">
        <v>97</v>
      </c>
      <c r="O1957" s="39" t="s">
        <v>69</v>
      </c>
      <c r="P1957" s="1">
        <v>24.43</v>
      </c>
      <c r="Q1957" s="39">
        <f>+P1957+M1957</f>
        <v>57.82</v>
      </c>
      <c r="R1957" s="99">
        <v>87</v>
      </c>
    </row>
    <row r="1958" spans="2:18" x14ac:dyDescent="0.15">
      <c r="C1958" s="97" t="s">
        <v>1983</v>
      </c>
      <c r="D1958" s="1" t="s">
        <v>66</v>
      </c>
      <c r="E1958" s="80" t="s">
        <v>61</v>
      </c>
      <c r="F1958" s="39" t="s">
        <v>62</v>
      </c>
      <c r="J1958" s="80"/>
      <c r="K1958" s="39"/>
      <c r="N1958" s="100"/>
      <c r="O1958" s="39"/>
      <c r="Q1958" s="39"/>
      <c r="R1958" s="80"/>
    </row>
    <row r="1959" spans="2:18" x14ac:dyDescent="0.15">
      <c r="C1959" s="97" t="s">
        <v>1984</v>
      </c>
      <c r="D1959" s="1" t="s">
        <v>68</v>
      </c>
      <c r="E1959" s="80" t="s">
        <v>61</v>
      </c>
      <c r="F1959" s="39" t="s">
        <v>62</v>
      </c>
      <c r="J1959" s="80"/>
      <c r="K1959" s="39"/>
      <c r="N1959" s="100"/>
      <c r="O1959" s="39"/>
      <c r="Q1959" s="39"/>
      <c r="R1959" s="80"/>
    </row>
    <row r="1960" spans="2:18" x14ac:dyDescent="0.15">
      <c r="B1960" s="259"/>
      <c r="C1960" s="260" t="s">
        <v>1985</v>
      </c>
      <c r="D1960" s="259" t="s">
        <v>68</v>
      </c>
      <c r="E1960" s="261" t="s">
        <v>61</v>
      </c>
      <c r="F1960" s="262" t="s">
        <v>69</v>
      </c>
      <c r="G1960" s="264">
        <v>10.63</v>
      </c>
      <c r="H1960" s="264">
        <v>2.21</v>
      </c>
      <c r="I1960" s="264">
        <v>12.84</v>
      </c>
      <c r="J1960" s="265">
        <v>798</v>
      </c>
      <c r="K1960" s="262" t="s">
        <v>69</v>
      </c>
      <c r="L1960" s="259">
        <v>17.809999999999999</v>
      </c>
      <c r="M1960" s="259">
        <v>30.65</v>
      </c>
      <c r="N1960" s="263">
        <v>341</v>
      </c>
      <c r="O1960" s="262" t="str">
        <f>+VLOOKUP(C1960,'[1]Notas 3º - TL'!$A$1:$B$678,2,"FALSO")</f>
        <v>SI</v>
      </c>
      <c r="P1960" s="259"/>
      <c r="Q1960" s="262"/>
      <c r="R1960" s="261"/>
    </row>
    <row r="1961" spans="2:18" x14ac:dyDescent="0.15">
      <c r="C1961" s="97" t="s">
        <v>1986</v>
      </c>
      <c r="D1961" s="1" t="s">
        <v>64</v>
      </c>
      <c r="E1961" s="80" t="s">
        <v>61</v>
      </c>
      <c r="F1961" s="39" t="s">
        <v>62</v>
      </c>
      <c r="J1961" s="80"/>
      <c r="K1961" s="39"/>
      <c r="N1961" s="100"/>
      <c r="O1961" s="39"/>
      <c r="Q1961" s="39"/>
      <c r="R1961" s="80"/>
    </row>
    <row r="1962" spans="2:18" x14ac:dyDescent="0.15">
      <c r="C1962" s="97" t="s">
        <v>1987</v>
      </c>
      <c r="D1962" s="1" t="s">
        <v>66</v>
      </c>
      <c r="E1962" s="80" t="s">
        <v>61</v>
      </c>
      <c r="F1962" s="39" t="s">
        <v>62</v>
      </c>
      <c r="J1962" s="80"/>
      <c r="K1962" s="39"/>
      <c r="N1962" s="100"/>
      <c r="O1962" s="39"/>
      <c r="Q1962" s="39"/>
      <c r="R1962" s="80"/>
    </row>
    <row r="1963" spans="2:18" x14ac:dyDescent="0.15">
      <c r="C1963" s="97" t="s">
        <v>1988</v>
      </c>
      <c r="D1963" s="1" t="s">
        <v>66</v>
      </c>
      <c r="E1963" s="80" t="s">
        <v>61</v>
      </c>
      <c r="F1963" s="39" t="s">
        <v>69</v>
      </c>
      <c r="G1963" s="1">
        <v>10.88</v>
      </c>
      <c r="H1963" s="1">
        <v>0.94</v>
      </c>
      <c r="I1963" s="1">
        <v>11.82</v>
      </c>
      <c r="J1963" s="80">
        <v>1108</v>
      </c>
      <c r="K1963" s="39" t="s">
        <v>62</v>
      </c>
      <c r="N1963" s="100"/>
      <c r="O1963" s="39"/>
      <c r="Q1963" s="39"/>
      <c r="R1963" s="80"/>
    </row>
    <row r="1964" spans="2:18" x14ac:dyDescent="0.15">
      <c r="C1964" s="97" t="s">
        <v>1989</v>
      </c>
      <c r="D1964" s="1" t="s">
        <v>66</v>
      </c>
      <c r="E1964" s="80" t="s">
        <v>61</v>
      </c>
      <c r="F1964" s="39" t="s">
        <v>62</v>
      </c>
      <c r="J1964" s="80"/>
      <c r="K1964" s="39"/>
      <c r="N1964" s="100"/>
      <c r="O1964" s="39"/>
      <c r="Q1964" s="39"/>
      <c r="R1964" s="80"/>
    </row>
    <row r="1965" spans="2:18" x14ac:dyDescent="0.15">
      <c r="C1965" s="97" t="s">
        <v>2121</v>
      </c>
      <c r="D1965" s="1" t="s">
        <v>79</v>
      </c>
      <c r="E1965" s="80" t="s">
        <v>61</v>
      </c>
      <c r="F1965" s="39" t="s">
        <v>69</v>
      </c>
      <c r="G1965" s="98">
        <v>11.7</v>
      </c>
      <c r="H1965" s="98">
        <v>0.31</v>
      </c>
      <c r="I1965" s="98">
        <v>12.01</v>
      </c>
      <c r="J1965" s="99">
        <v>1058</v>
      </c>
      <c r="K1965" s="39" t="s">
        <v>69</v>
      </c>
      <c r="L1965" s="1">
        <v>16.37</v>
      </c>
      <c r="M1965" s="1">
        <v>28.380000000000003</v>
      </c>
      <c r="N1965" s="100">
        <v>660</v>
      </c>
      <c r="O1965" s="39" t="s">
        <v>69</v>
      </c>
      <c r="P1965" s="1">
        <v>20.38</v>
      </c>
      <c r="Q1965" s="39">
        <f>+P1965+M1965</f>
        <v>48.760000000000005</v>
      </c>
      <c r="R1965" s="99">
        <v>409</v>
      </c>
    </row>
    <row r="1966" spans="2:18" x14ac:dyDescent="0.15">
      <c r="C1966" s="97" t="s">
        <v>1991</v>
      </c>
      <c r="D1966" s="1" t="s">
        <v>68</v>
      </c>
      <c r="E1966" s="80" t="s">
        <v>61</v>
      </c>
      <c r="F1966" s="39" t="s">
        <v>62</v>
      </c>
      <c r="J1966" s="80"/>
      <c r="K1966" s="39"/>
      <c r="N1966" s="100"/>
      <c r="O1966" s="39"/>
      <c r="Q1966" s="39"/>
      <c r="R1966" s="80"/>
    </row>
    <row r="1967" spans="2:18" x14ac:dyDescent="0.15">
      <c r="C1967" s="97" t="s">
        <v>1992</v>
      </c>
      <c r="D1967" s="1" t="s">
        <v>68</v>
      </c>
      <c r="E1967" s="80" t="s">
        <v>61</v>
      </c>
      <c r="F1967" s="39" t="s">
        <v>69</v>
      </c>
      <c r="G1967" s="1">
        <v>10.63</v>
      </c>
      <c r="H1967" s="1">
        <v>1.57</v>
      </c>
      <c r="I1967" s="1">
        <v>12.200000000000001</v>
      </c>
      <c r="J1967" s="80">
        <v>1013</v>
      </c>
      <c r="K1967" s="39" t="s">
        <v>62</v>
      </c>
      <c r="N1967" s="100"/>
      <c r="O1967" s="39"/>
      <c r="Q1967" s="39"/>
      <c r="R1967" s="80"/>
    </row>
    <row r="1968" spans="2:18" x14ac:dyDescent="0.15">
      <c r="C1968" s="97" t="s">
        <v>1993</v>
      </c>
      <c r="D1968" s="1" t="s">
        <v>82</v>
      </c>
      <c r="E1968" s="80" t="s">
        <v>61</v>
      </c>
      <c r="F1968" s="39" t="s">
        <v>62</v>
      </c>
      <c r="J1968" s="80"/>
      <c r="K1968" s="39"/>
      <c r="N1968" s="100"/>
      <c r="O1968" s="39"/>
      <c r="Q1968" s="39"/>
      <c r="R1968" s="80"/>
    </row>
    <row r="1969" spans="3:18" x14ac:dyDescent="0.15">
      <c r="C1969" s="97" t="s">
        <v>1994</v>
      </c>
      <c r="D1969" s="1" t="s">
        <v>64</v>
      </c>
      <c r="E1969" s="80" t="s">
        <v>61</v>
      </c>
      <c r="F1969" s="39" t="s">
        <v>62</v>
      </c>
      <c r="J1969" s="80"/>
      <c r="K1969" s="39"/>
      <c r="N1969" s="100"/>
      <c r="O1969" s="39"/>
      <c r="Q1969" s="39"/>
      <c r="R1969" s="80"/>
    </row>
    <row r="1970" spans="3:18" x14ac:dyDescent="0.15">
      <c r="C1970" s="97" t="s">
        <v>1995</v>
      </c>
      <c r="D1970" s="1" t="s">
        <v>68</v>
      </c>
      <c r="E1970" s="80" t="s">
        <v>61</v>
      </c>
      <c r="F1970" s="39" t="s">
        <v>62</v>
      </c>
      <c r="J1970" s="80"/>
      <c r="K1970" s="39"/>
      <c r="N1970" s="100"/>
      <c r="O1970" s="39"/>
      <c r="Q1970" s="39"/>
      <c r="R1970" s="80"/>
    </row>
    <row r="1971" spans="3:18" x14ac:dyDescent="0.15">
      <c r="C1971" s="97" t="s">
        <v>1996</v>
      </c>
      <c r="D1971" s="1" t="s">
        <v>68</v>
      </c>
      <c r="E1971" s="80" t="s">
        <v>61</v>
      </c>
      <c r="F1971" s="39" t="s">
        <v>69</v>
      </c>
      <c r="G1971" s="98">
        <v>11.96</v>
      </c>
      <c r="H1971" s="98">
        <v>1.57</v>
      </c>
      <c r="I1971" s="98">
        <v>13.530000000000001</v>
      </c>
      <c r="J1971" s="99">
        <v>561</v>
      </c>
      <c r="K1971" s="39" t="s">
        <v>69</v>
      </c>
      <c r="L1971" s="1">
        <v>18.09</v>
      </c>
      <c r="M1971" s="1">
        <v>31.62</v>
      </c>
      <c r="N1971" s="100">
        <v>227</v>
      </c>
      <c r="O1971" s="39" t="s">
        <v>62</v>
      </c>
      <c r="Q1971" s="39"/>
      <c r="R1971" s="80"/>
    </row>
    <row r="1972" spans="3:18" x14ac:dyDescent="0.15">
      <c r="C1972" s="97" t="s">
        <v>1997</v>
      </c>
      <c r="D1972" s="1" t="s">
        <v>85</v>
      </c>
      <c r="E1972" s="80" t="s">
        <v>88</v>
      </c>
      <c r="F1972" s="39" t="s">
        <v>69</v>
      </c>
      <c r="G1972" s="1">
        <v>14.58</v>
      </c>
      <c r="H1972" s="1">
        <v>2.69</v>
      </c>
      <c r="I1972" s="1">
        <v>17.27</v>
      </c>
      <c r="J1972" s="80">
        <v>20</v>
      </c>
      <c r="K1972" s="39" t="s">
        <v>62</v>
      </c>
      <c r="N1972" s="100"/>
      <c r="O1972" s="39"/>
      <c r="Q1972" s="39"/>
      <c r="R1972" s="80"/>
    </row>
    <row r="1973" spans="3:18" x14ac:dyDescent="0.15">
      <c r="C1973" s="97" t="s">
        <v>1998</v>
      </c>
      <c r="D1973" s="1" t="s">
        <v>68</v>
      </c>
      <c r="E1973" s="80" t="s">
        <v>61</v>
      </c>
      <c r="F1973" s="39" t="s">
        <v>62</v>
      </c>
      <c r="J1973" s="80"/>
      <c r="K1973" s="39"/>
      <c r="N1973" s="100"/>
      <c r="O1973" s="39"/>
      <c r="Q1973" s="39"/>
      <c r="R1973" s="80"/>
    </row>
    <row r="1974" spans="3:18" x14ac:dyDescent="0.15">
      <c r="C1974" s="97" t="s">
        <v>2139</v>
      </c>
      <c r="D1974" s="1" t="s">
        <v>60</v>
      </c>
      <c r="E1974" s="80" t="s">
        <v>61</v>
      </c>
      <c r="F1974" s="39" t="s">
        <v>69</v>
      </c>
      <c r="G1974" s="98">
        <v>11.85</v>
      </c>
      <c r="H1974" s="98">
        <v>0.94</v>
      </c>
      <c r="I1974" s="98">
        <v>12.79</v>
      </c>
      <c r="J1974" s="99">
        <v>818</v>
      </c>
      <c r="K1974" s="39" t="s">
        <v>69</v>
      </c>
      <c r="L1974" s="1">
        <v>18.559999999999999</v>
      </c>
      <c r="M1974" s="1">
        <v>31.349999999999998</v>
      </c>
      <c r="N1974" s="100">
        <v>255</v>
      </c>
      <c r="O1974" s="39" t="s">
        <v>69</v>
      </c>
      <c r="P1974" s="1">
        <v>22.83</v>
      </c>
      <c r="Q1974" s="39">
        <f>+P1974+M1974</f>
        <v>54.179999999999993</v>
      </c>
      <c r="R1974" s="99">
        <v>228</v>
      </c>
    </row>
    <row r="1975" spans="3:18" x14ac:dyDescent="0.15">
      <c r="C1975" s="97" t="s">
        <v>2000</v>
      </c>
      <c r="D1975" s="1" t="s">
        <v>85</v>
      </c>
      <c r="E1975" s="80" t="s">
        <v>88</v>
      </c>
      <c r="F1975" s="39" t="s">
        <v>69</v>
      </c>
      <c r="G1975" s="98">
        <v>10.51</v>
      </c>
      <c r="H1975" s="98">
        <v>1.5</v>
      </c>
      <c r="I1975" s="98">
        <v>12.01</v>
      </c>
      <c r="J1975" s="99">
        <v>1063</v>
      </c>
      <c r="K1975" s="39" t="s">
        <v>69</v>
      </c>
      <c r="L1975" s="1">
        <v>15.85</v>
      </c>
      <c r="M1975" s="1">
        <v>27.86</v>
      </c>
      <c r="N1975" s="100">
        <v>713</v>
      </c>
      <c r="O1975" s="39" t="str">
        <f>+VLOOKUP(C1975,'[1]Notas 3º - TL'!$A$1:$B$678,2,"FALSO")</f>
        <v>SI</v>
      </c>
      <c r="Q1975" s="39"/>
      <c r="R1975" s="80"/>
    </row>
    <row r="1976" spans="3:18" x14ac:dyDescent="0.15">
      <c r="C1976" s="97" t="s">
        <v>2147</v>
      </c>
      <c r="D1976" s="1" t="s">
        <v>79</v>
      </c>
      <c r="E1976" s="80" t="s">
        <v>61</v>
      </c>
      <c r="F1976" s="39" t="s">
        <v>69</v>
      </c>
      <c r="G1976" s="98">
        <v>12.46</v>
      </c>
      <c r="H1976" s="98">
        <v>1.42</v>
      </c>
      <c r="I1976" s="98">
        <v>13.88</v>
      </c>
      <c r="J1976" s="99">
        <v>471</v>
      </c>
      <c r="K1976" s="39" t="s">
        <v>69</v>
      </c>
      <c r="L1976" s="1">
        <v>17.47</v>
      </c>
      <c r="M1976" s="1">
        <v>31.35</v>
      </c>
      <c r="N1976" s="100">
        <v>253</v>
      </c>
      <c r="O1976" s="39" t="s">
        <v>69</v>
      </c>
      <c r="P1976" s="1">
        <v>23.71</v>
      </c>
      <c r="Q1976" s="39">
        <f>+P1976+M1976</f>
        <v>55.06</v>
      </c>
      <c r="R1976" s="99">
        <v>186</v>
      </c>
    </row>
    <row r="1977" spans="3:18" x14ac:dyDescent="0.15">
      <c r="C1977" s="97" t="s">
        <v>2002</v>
      </c>
      <c r="D1977" s="1" t="s">
        <v>64</v>
      </c>
      <c r="E1977" s="80" t="s">
        <v>61</v>
      </c>
      <c r="F1977" s="39" t="s">
        <v>69</v>
      </c>
      <c r="G1977" s="1">
        <v>12.66</v>
      </c>
      <c r="H1977" s="1">
        <v>1.57</v>
      </c>
      <c r="I1977" s="1">
        <v>14.23</v>
      </c>
      <c r="J1977" s="80">
        <v>374</v>
      </c>
      <c r="K1977" s="39" t="s">
        <v>62</v>
      </c>
      <c r="N1977" s="100"/>
      <c r="O1977" s="39"/>
      <c r="Q1977" s="39"/>
      <c r="R1977" s="80"/>
    </row>
    <row r="1978" spans="3:18" x14ac:dyDescent="0.15">
      <c r="C1978" s="97" t="s">
        <v>2003</v>
      </c>
      <c r="D1978" s="1" t="s">
        <v>64</v>
      </c>
      <c r="E1978" s="80" t="s">
        <v>61</v>
      </c>
      <c r="F1978" s="39" t="s">
        <v>62</v>
      </c>
      <c r="J1978" s="80"/>
      <c r="K1978" s="39"/>
      <c r="N1978" s="100"/>
      <c r="O1978" s="39"/>
      <c r="Q1978" s="39"/>
      <c r="R1978" s="80"/>
    </row>
    <row r="1979" spans="3:18" x14ac:dyDescent="0.15">
      <c r="C1979" s="97" t="s">
        <v>2004</v>
      </c>
      <c r="D1979" s="1" t="s">
        <v>68</v>
      </c>
      <c r="E1979" s="80" t="s">
        <v>61</v>
      </c>
      <c r="F1979" s="39" t="s">
        <v>62</v>
      </c>
      <c r="J1979" s="80"/>
      <c r="K1979" s="39"/>
      <c r="N1979" s="100"/>
      <c r="O1979" s="39"/>
      <c r="Q1979" s="39"/>
      <c r="R1979" s="80"/>
    </row>
    <row r="1980" spans="3:18" x14ac:dyDescent="0.15">
      <c r="C1980" s="97" t="s">
        <v>2005</v>
      </c>
      <c r="D1980" s="1" t="s">
        <v>72</v>
      </c>
      <c r="E1980" s="80" t="s">
        <v>88</v>
      </c>
      <c r="F1980" s="39" t="s">
        <v>62</v>
      </c>
      <c r="J1980" s="80"/>
      <c r="K1980" s="39"/>
      <c r="N1980" s="100"/>
      <c r="O1980" s="39"/>
      <c r="Q1980" s="39"/>
      <c r="R1980" s="80"/>
    </row>
    <row r="1981" spans="3:18" x14ac:dyDescent="0.15">
      <c r="C1981" s="97" t="s">
        <v>2006</v>
      </c>
      <c r="D1981" s="1" t="s">
        <v>326</v>
      </c>
      <c r="E1981" s="80" t="s">
        <v>61</v>
      </c>
      <c r="F1981" s="39" t="s">
        <v>69</v>
      </c>
      <c r="G1981" s="98">
        <v>11.86</v>
      </c>
      <c r="H1981" s="98">
        <v>1.42</v>
      </c>
      <c r="I1981" s="98">
        <v>13.28</v>
      </c>
      <c r="J1981" s="99">
        <v>648</v>
      </c>
      <c r="K1981" s="39" t="s">
        <v>69</v>
      </c>
      <c r="L1981" s="1">
        <v>17.71</v>
      </c>
      <c r="M1981" s="1">
        <v>30.990000000000002</v>
      </c>
      <c r="N1981" s="100">
        <v>295</v>
      </c>
      <c r="O1981" s="39" t="str">
        <f>+VLOOKUP(C1981,'[1]Notas 3º - TL'!$A$1:$B$678,2,"FALSO")</f>
        <v>SI</v>
      </c>
      <c r="Q1981" s="39"/>
      <c r="R1981" s="80"/>
    </row>
    <row r="1982" spans="3:18" x14ac:dyDescent="0.15">
      <c r="C1982" s="97" t="s">
        <v>2007</v>
      </c>
      <c r="D1982" s="1" t="s">
        <v>68</v>
      </c>
      <c r="E1982" s="80" t="s">
        <v>61</v>
      </c>
      <c r="F1982" s="39" t="s">
        <v>62</v>
      </c>
      <c r="J1982" s="80"/>
      <c r="K1982" s="39"/>
      <c r="N1982" s="100"/>
      <c r="O1982" s="39"/>
      <c r="Q1982" s="39"/>
      <c r="R1982" s="80"/>
    </row>
    <row r="1983" spans="3:18" x14ac:dyDescent="0.15">
      <c r="C1983" s="97" t="s">
        <v>2008</v>
      </c>
      <c r="D1983" s="1" t="s">
        <v>85</v>
      </c>
      <c r="E1983" s="80" t="s">
        <v>61</v>
      </c>
      <c r="F1983" s="39" t="s">
        <v>69</v>
      </c>
      <c r="G1983" s="98">
        <v>10.93</v>
      </c>
      <c r="H1983" s="98">
        <v>0.47</v>
      </c>
      <c r="I1983" s="98">
        <v>11.4</v>
      </c>
      <c r="J1983" s="99">
        <v>1220</v>
      </c>
      <c r="K1983" s="39" t="s">
        <v>69</v>
      </c>
      <c r="L1983" s="1">
        <v>15.92</v>
      </c>
      <c r="M1983" s="1">
        <v>27.32</v>
      </c>
      <c r="N1983" s="100">
        <v>754</v>
      </c>
      <c r="O1983" s="39" t="str">
        <f>+VLOOKUP(C1983,'[1]Notas 3º - TL'!$A$1:$B$678,2,"FALSO")</f>
        <v>SI</v>
      </c>
      <c r="Q1983" s="39"/>
      <c r="R1983" s="80"/>
    </row>
    <row r="1984" spans="3:18" x14ac:dyDescent="0.15">
      <c r="C1984" s="97" t="s">
        <v>2009</v>
      </c>
      <c r="D1984" s="1" t="s">
        <v>85</v>
      </c>
      <c r="E1984" s="80" t="s">
        <v>88</v>
      </c>
      <c r="F1984" s="39" t="s">
        <v>62</v>
      </c>
      <c r="J1984" s="80"/>
      <c r="K1984" s="39"/>
      <c r="N1984" s="100"/>
      <c r="O1984" s="39"/>
      <c r="Q1984" s="39"/>
      <c r="R1984" s="80"/>
    </row>
    <row r="1985" spans="3:18" x14ac:dyDescent="0.15">
      <c r="C1985" s="97" t="s">
        <v>2010</v>
      </c>
      <c r="D1985" s="1" t="s">
        <v>68</v>
      </c>
      <c r="E1985" s="80" t="s">
        <v>61</v>
      </c>
      <c r="F1985" s="39" t="s">
        <v>69</v>
      </c>
      <c r="G1985" s="1">
        <v>11.65</v>
      </c>
      <c r="H1985" s="1">
        <v>1.57</v>
      </c>
      <c r="I1985" s="1">
        <v>13.22</v>
      </c>
      <c r="J1985" s="80">
        <v>664</v>
      </c>
      <c r="K1985" s="39" t="s">
        <v>62</v>
      </c>
      <c r="N1985" s="100"/>
      <c r="O1985" s="39"/>
      <c r="Q1985" s="39"/>
      <c r="R1985" s="80"/>
    </row>
    <row r="1986" spans="3:18" x14ac:dyDescent="0.15">
      <c r="C1986" s="97" t="s">
        <v>2011</v>
      </c>
      <c r="D1986" s="1" t="s">
        <v>66</v>
      </c>
      <c r="E1986" s="80" t="s">
        <v>61</v>
      </c>
      <c r="F1986" s="39" t="s">
        <v>62</v>
      </c>
      <c r="J1986" s="80"/>
      <c r="K1986" s="39"/>
      <c r="N1986" s="100"/>
      <c r="O1986" s="39"/>
      <c r="Q1986" s="39"/>
      <c r="R1986" s="80"/>
    </row>
    <row r="1987" spans="3:18" x14ac:dyDescent="0.15">
      <c r="C1987" s="97" t="s">
        <v>2012</v>
      </c>
      <c r="D1987" s="1" t="s">
        <v>79</v>
      </c>
      <c r="E1987" s="80" t="s">
        <v>61</v>
      </c>
      <c r="F1987" s="39" t="s">
        <v>69</v>
      </c>
      <c r="G1987" s="98">
        <v>10.65</v>
      </c>
      <c r="H1987" s="98">
        <v>2.52</v>
      </c>
      <c r="I1987" s="98">
        <v>13.17</v>
      </c>
      <c r="J1987" s="99">
        <v>678</v>
      </c>
      <c r="K1987" s="39" t="s">
        <v>69</v>
      </c>
      <c r="L1987" s="1">
        <v>15.55</v>
      </c>
      <c r="M1987" s="1">
        <v>28.72</v>
      </c>
      <c r="N1987" s="100">
        <v>618</v>
      </c>
      <c r="O1987" s="39" t="s">
        <v>62</v>
      </c>
      <c r="Q1987" s="39"/>
      <c r="R1987" s="80"/>
    </row>
    <row r="1988" spans="3:18" x14ac:dyDescent="0.15">
      <c r="C1988" s="97" t="s">
        <v>2013</v>
      </c>
      <c r="D1988" s="1" t="s">
        <v>79</v>
      </c>
      <c r="E1988" s="80" t="s">
        <v>61</v>
      </c>
      <c r="F1988" s="39" t="s">
        <v>62</v>
      </c>
      <c r="J1988" s="80"/>
      <c r="K1988" s="39"/>
      <c r="N1988" s="100"/>
      <c r="O1988" s="39"/>
      <c r="Q1988" s="39"/>
      <c r="R1988" s="80"/>
    </row>
    <row r="1989" spans="3:18" x14ac:dyDescent="0.15">
      <c r="C1989" s="97" t="s">
        <v>2014</v>
      </c>
      <c r="D1989" s="1" t="s">
        <v>66</v>
      </c>
      <c r="E1989" s="80" t="s">
        <v>61</v>
      </c>
      <c r="F1989" s="39" t="s">
        <v>62</v>
      </c>
      <c r="J1989" s="80"/>
      <c r="K1989" s="39"/>
      <c r="N1989" s="100"/>
      <c r="O1989" s="39"/>
      <c r="Q1989" s="39"/>
      <c r="R1989" s="80"/>
    </row>
    <row r="1990" spans="3:18" x14ac:dyDescent="0.15">
      <c r="C1990" s="97" t="s">
        <v>2015</v>
      </c>
      <c r="D1990" s="1" t="s">
        <v>72</v>
      </c>
      <c r="E1990" s="80" t="s">
        <v>61</v>
      </c>
      <c r="F1990" s="39" t="s">
        <v>62</v>
      </c>
      <c r="J1990" s="80"/>
      <c r="K1990" s="39"/>
      <c r="N1990" s="100"/>
      <c r="O1990" s="39"/>
      <c r="Q1990" s="39"/>
      <c r="R1990" s="80"/>
    </row>
    <row r="1991" spans="3:18" x14ac:dyDescent="0.15">
      <c r="C1991" s="97" t="s">
        <v>2149</v>
      </c>
      <c r="D1991" s="1" t="s">
        <v>66</v>
      </c>
      <c r="E1991" s="80" t="s">
        <v>61</v>
      </c>
      <c r="F1991" s="39" t="s">
        <v>69</v>
      </c>
      <c r="G1991" s="98">
        <v>15.17</v>
      </c>
      <c r="H1991" s="98">
        <v>1.1000000000000001</v>
      </c>
      <c r="I1991" s="98">
        <v>16.27</v>
      </c>
      <c r="J1991" s="99">
        <v>72</v>
      </c>
      <c r="K1991" s="39" t="s">
        <v>69</v>
      </c>
      <c r="L1991" s="1">
        <v>18.350000000000001</v>
      </c>
      <c r="M1991" s="1">
        <v>34.620000000000005</v>
      </c>
      <c r="N1991" s="100">
        <v>47</v>
      </c>
      <c r="O1991" s="39" t="s">
        <v>69</v>
      </c>
      <c r="P1991" s="1">
        <v>24.36</v>
      </c>
      <c r="Q1991" s="39">
        <f>+P1991+M1991</f>
        <v>58.980000000000004</v>
      </c>
      <c r="R1991" s="99">
        <v>59</v>
      </c>
    </row>
    <row r="1992" spans="3:18" x14ac:dyDescent="0.15">
      <c r="C1992" s="97" t="s">
        <v>2017</v>
      </c>
      <c r="D1992" s="1" t="s">
        <v>68</v>
      </c>
      <c r="E1992" s="80" t="s">
        <v>61</v>
      </c>
      <c r="F1992" s="39" t="s">
        <v>62</v>
      </c>
      <c r="J1992" s="80"/>
      <c r="K1992" s="39"/>
      <c r="N1992" s="100"/>
      <c r="O1992" s="39"/>
      <c r="Q1992" s="39"/>
      <c r="R1992" s="80"/>
    </row>
    <row r="1993" spans="3:18" x14ac:dyDescent="0.15">
      <c r="C1993" s="97" t="s">
        <v>2018</v>
      </c>
      <c r="D1993" s="1" t="s">
        <v>68</v>
      </c>
      <c r="E1993" s="80" t="s">
        <v>61</v>
      </c>
      <c r="F1993" s="39" t="s">
        <v>69</v>
      </c>
      <c r="G1993" s="1">
        <v>10.43</v>
      </c>
      <c r="H1993" s="1">
        <v>0.15</v>
      </c>
      <c r="I1993" s="1">
        <v>10.58</v>
      </c>
      <c r="J1993" s="80">
        <v>1355</v>
      </c>
      <c r="K1993" s="39" t="s">
        <v>62</v>
      </c>
      <c r="N1993" s="100"/>
      <c r="O1993" s="39"/>
      <c r="Q1993" s="39"/>
      <c r="R1993" s="80"/>
    </row>
    <row r="1994" spans="3:18" x14ac:dyDescent="0.15">
      <c r="C1994" s="97" t="s">
        <v>2019</v>
      </c>
      <c r="D1994" s="1" t="s">
        <v>68</v>
      </c>
      <c r="E1994" s="80" t="s">
        <v>61</v>
      </c>
      <c r="F1994" s="39" t="s">
        <v>69</v>
      </c>
      <c r="G1994" s="1">
        <v>10.94</v>
      </c>
      <c r="H1994" s="1">
        <v>1.89</v>
      </c>
      <c r="I1994" s="1">
        <v>12.83</v>
      </c>
      <c r="J1994" s="80">
        <v>804</v>
      </c>
      <c r="K1994" s="39" t="s">
        <v>62</v>
      </c>
      <c r="N1994" s="100"/>
      <c r="O1994" s="39"/>
      <c r="Q1994" s="39"/>
      <c r="R1994" s="80"/>
    </row>
    <row r="1995" spans="3:18" x14ac:dyDescent="0.15">
      <c r="C1995" s="97" t="s">
        <v>2024</v>
      </c>
      <c r="D1995" s="1" t="s">
        <v>68</v>
      </c>
      <c r="E1995" s="80" t="s">
        <v>61</v>
      </c>
      <c r="F1995" s="39" t="s">
        <v>69</v>
      </c>
      <c r="G1995" s="1">
        <v>12.86</v>
      </c>
      <c r="H1995" s="1">
        <v>0.63</v>
      </c>
      <c r="I1995" s="1">
        <v>13.49</v>
      </c>
      <c r="J1995" s="80">
        <v>575</v>
      </c>
      <c r="K1995" s="39" t="s">
        <v>62</v>
      </c>
      <c r="N1995" s="100"/>
      <c r="O1995" s="39"/>
      <c r="Q1995" s="39"/>
      <c r="R1995" s="80"/>
    </row>
    <row r="1996" spans="3:18" x14ac:dyDescent="0.15">
      <c r="C1996" s="97" t="s">
        <v>2020</v>
      </c>
      <c r="D1996" s="1" t="s">
        <v>72</v>
      </c>
      <c r="E1996" s="80" t="s">
        <v>61</v>
      </c>
      <c r="F1996" s="39" t="s">
        <v>62</v>
      </c>
      <c r="J1996" s="80"/>
      <c r="K1996" s="39"/>
      <c r="N1996" s="100"/>
      <c r="O1996" s="39"/>
      <c r="Q1996" s="39"/>
      <c r="R1996" s="80"/>
    </row>
    <row r="1997" spans="3:18" x14ac:dyDescent="0.15">
      <c r="C1997" s="97" t="s">
        <v>2021</v>
      </c>
      <c r="D1997" s="1" t="s">
        <v>85</v>
      </c>
      <c r="E1997" s="80" t="s">
        <v>61</v>
      </c>
      <c r="F1997" s="39" t="s">
        <v>62</v>
      </c>
      <c r="J1997" s="80"/>
      <c r="K1997" s="39"/>
      <c r="N1997" s="100"/>
      <c r="O1997" s="39"/>
      <c r="Q1997" s="39"/>
      <c r="R1997" s="80"/>
    </row>
    <row r="1998" spans="3:18" x14ac:dyDescent="0.15">
      <c r="C1998" s="97" t="s">
        <v>2022</v>
      </c>
      <c r="D1998" s="1" t="s">
        <v>72</v>
      </c>
      <c r="E1998" s="80" t="s">
        <v>61</v>
      </c>
      <c r="F1998" s="39" t="s">
        <v>62</v>
      </c>
      <c r="J1998" s="80"/>
      <c r="K1998" s="39"/>
      <c r="N1998" s="100"/>
      <c r="O1998" s="39"/>
      <c r="Q1998" s="39"/>
      <c r="R1998" s="80"/>
    </row>
    <row r="1999" spans="3:18" x14ac:dyDescent="0.15">
      <c r="C1999" s="97" t="s">
        <v>2023</v>
      </c>
      <c r="D1999" s="1" t="s">
        <v>64</v>
      </c>
      <c r="E1999" s="80" t="s">
        <v>88</v>
      </c>
      <c r="F1999" s="39" t="s">
        <v>62</v>
      </c>
      <c r="J1999" s="80"/>
      <c r="K1999" s="39"/>
      <c r="N1999" s="100"/>
      <c r="O1999" s="39"/>
      <c r="Q1999" s="39"/>
      <c r="R1999" s="80"/>
    </row>
    <row r="2000" spans="3:18" x14ac:dyDescent="0.15">
      <c r="C2000" s="97" t="s">
        <v>2025</v>
      </c>
      <c r="D2000" s="1" t="s">
        <v>79</v>
      </c>
      <c r="E2000" s="80" t="s">
        <v>61</v>
      </c>
      <c r="F2000" s="39" t="s">
        <v>69</v>
      </c>
      <c r="G2000" s="1">
        <v>12.2</v>
      </c>
      <c r="H2000" s="1">
        <v>0.47</v>
      </c>
      <c r="I2000" s="1">
        <v>12.67</v>
      </c>
      <c r="J2000" s="80">
        <v>864</v>
      </c>
      <c r="K2000" s="39" t="s">
        <v>62</v>
      </c>
      <c r="N2000" s="100"/>
      <c r="O2000" s="39"/>
      <c r="Q2000" s="39"/>
      <c r="R2000" s="80"/>
    </row>
    <row r="2001" spans="3:18" x14ac:dyDescent="0.15">
      <c r="C2001" s="97" t="s">
        <v>2026</v>
      </c>
      <c r="D2001" s="1" t="s">
        <v>85</v>
      </c>
      <c r="E2001" s="80" t="s">
        <v>61</v>
      </c>
      <c r="F2001" s="39" t="s">
        <v>62</v>
      </c>
      <c r="J2001" s="80"/>
      <c r="K2001" s="39"/>
      <c r="N2001" s="100"/>
      <c r="O2001" s="39"/>
      <c r="Q2001" s="39"/>
      <c r="R2001" s="80"/>
    </row>
    <row r="2002" spans="3:18" x14ac:dyDescent="0.15">
      <c r="C2002" s="97" t="s">
        <v>2027</v>
      </c>
      <c r="D2002" s="1" t="s">
        <v>68</v>
      </c>
      <c r="E2002" s="80" t="s">
        <v>61</v>
      </c>
      <c r="F2002" s="39" t="s">
        <v>62</v>
      </c>
      <c r="J2002" s="80"/>
      <c r="K2002" s="39"/>
      <c r="N2002" s="100"/>
      <c r="O2002" s="39"/>
      <c r="Q2002" s="39"/>
      <c r="R2002" s="80"/>
    </row>
    <row r="2003" spans="3:18" x14ac:dyDescent="0.15">
      <c r="C2003" s="97" t="s">
        <v>2028</v>
      </c>
      <c r="D2003" s="1" t="s">
        <v>68</v>
      </c>
      <c r="E2003" s="80" t="s">
        <v>61</v>
      </c>
      <c r="F2003" s="39" t="s">
        <v>62</v>
      </c>
      <c r="J2003" s="80"/>
      <c r="K2003" s="39"/>
      <c r="N2003" s="100"/>
      <c r="O2003" s="39"/>
      <c r="Q2003" s="39"/>
      <c r="R2003" s="80"/>
    </row>
    <row r="2004" spans="3:18" x14ac:dyDescent="0.15">
      <c r="C2004" s="97" t="s">
        <v>2029</v>
      </c>
      <c r="D2004" s="1" t="s">
        <v>68</v>
      </c>
      <c r="E2004" s="80" t="s">
        <v>61</v>
      </c>
      <c r="F2004" s="39" t="s">
        <v>62</v>
      </c>
      <c r="J2004" s="80"/>
      <c r="K2004" s="39"/>
      <c r="N2004" s="100"/>
      <c r="O2004" s="39"/>
      <c r="Q2004" s="39"/>
      <c r="R2004" s="80"/>
    </row>
    <row r="2005" spans="3:18" x14ac:dyDescent="0.15">
      <c r="C2005" s="97" t="s">
        <v>2030</v>
      </c>
      <c r="D2005" s="1" t="s">
        <v>68</v>
      </c>
      <c r="E2005" s="80" t="s">
        <v>61</v>
      </c>
      <c r="F2005" s="39" t="s">
        <v>69</v>
      </c>
      <c r="G2005" s="1">
        <v>12.67</v>
      </c>
      <c r="H2005" s="1">
        <v>0.63</v>
      </c>
      <c r="I2005" s="1">
        <v>13.3</v>
      </c>
      <c r="J2005" s="80">
        <v>643</v>
      </c>
      <c r="K2005" s="39" t="s">
        <v>62</v>
      </c>
      <c r="N2005" s="100"/>
      <c r="O2005" s="39"/>
      <c r="Q2005" s="39"/>
      <c r="R2005" s="80"/>
    </row>
    <row r="2006" spans="3:18" x14ac:dyDescent="0.15">
      <c r="C2006" s="97" t="s">
        <v>2031</v>
      </c>
      <c r="D2006" s="1" t="s">
        <v>66</v>
      </c>
      <c r="E2006" s="80" t="s">
        <v>61</v>
      </c>
      <c r="F2006" s="39" t="s">
        <v>69</v>
      </c>
      <c r="G2006" s="1">
        <v>15.15</v>
      </c>
      <c r="H2006" s="1">
        <v>1.1000000000000001</v>
      </c>
      <c r="I2006" s="1">
        <v>16.25</v>
      </c>
      <c r="J2006" s="80">
        <v>75</v>
      </c>
      <c r="K2006" s="39" t="s">
        <v>62</v>
      </c>
      <c r="N2006" s="100"/>
      <c r="O2006" s="39"/>
      <c r="Q2006" s="39"/>
      <c r="R2006" s="80"/>
    </row>
    <row r="2007" spans="3:18" x14ac:dyDescent="0.15">
      <c r="C2007" s="97" t="s">
        <v>2032</v>
      </c>
      <c r="D2007" s="1" t="s">
        <v>66</v>
      </c>
      <c r="E2007" s="80" t="s">
        <v>61</v>
      </c>
      <c r="F2007" s="39" t="s">
        <v>62</v>
      </c>
      <c r="J2007" s="80"/>
      <c r="K2007" s="39"/>
      <c r="N2007" s="100"/>
      <c r="O2007" s="39"/>
      <c r="Q2007" s="39"/>
      <c r="R2007" s="80"/>
    </row>
    <row r="2008" spans="3:18" x14ac:dyDescent="0.15">
      <c r="C2008" s="97" t="s">
        <v>2033</v>
      </c>
      <c r="D2008" s="1" t="s">
        <v>66</v>
      </c>
      <c r="E2008" s="80" t="s">
        <v>88</v>
      </c>
      <c r="F2008" s="39" t="s">
        <v>69</v>
      </c>
      <c r="G2008" s="98">
        <v>13.55</v>
      </c>
      <c r="H2008" s="98">
        <v>2.09</v>
      </c>
      <c r="I2008" s="98">
        <v>15.64</v>
      </c>
      <c r="J2008" s="99">
        <v>138</v>
      </c>
      <c r="K2008" s="39" t="s">
        <v>69</v>
      </c>
      <c r="L2008" s="1">
        <v>15.25</v>
      </c>
      <c r="M2008" s="1">
        <v>30.89</v>
      </c>
      <c r="N2008" s="100">
        <v>311</v>
      </c>
      <c r="O2008" s="39" t="s">
        <v>62</v>
      </c>
      <c r="Q2008" s="39"/>
      <c r="R2008" s="80"/>
    </row>
    <row r="2009" spans="3:18" x14ac:dyDescent="0.15">
      <c r="C2009" s="97" t="s">
        <v>2034</v>
      </c>
      <c r="D2009" s="1" t="s">
        <v>64</v>
      </c>
      <c r="E2009" s="80" t="s">
        <v>61</v>
      </c>
      <c r="F2009" s="39" t="s">
        <v>62</v>
      </c>
      <c r="J2009" s="80"/>
      <c r="K2009" s="39"/>
      <c r="N2009" s="100"/>
      <c r="O2009" s="39"/>
      <c r="Q2009" s="39"/>
      <c r="R2009" s="80"/>
    </row>
    <row r="2010" spans="3:18" x14ac:dyDescent="0.15">
      <c r="C2010" s="97" t="s">
        <v>2035</v>
      </c>
      <c r="D2010" s="1" t="s">
        <v>72</v>
      </c>
      <c r="E2010" s="80" t="s">
        <v>61</v>
      </c>
      <c r="F2010" s="39" t="s">
        <v>62</v>
      </c>
      <c r="J2010" s="80"/>
      <c r="K2010" s="39"/>
      <c r="N2010" s="100"/>
      <c r="O2010" s="39"/>
      <c r="Q2010" s="39"/>
      <c r="R2010" s="80"/>
    </row>
    <row r="2011" spans="3:18" x14ac:dyDescent="0.15">
      <c r="C2011" s="97" t="s">
        <v>2036</v>
      </c>
      <c r="D2011" s="1" t="s">
        <v>64</v>
      </c>
      <c r="E2011" s="80" t="s">
        <v>88</v>
      </c>
      <c r="F2011" s="39" t="s">
        <v>62</v>
      </c>
      <c r="J2011" s="80"/>
      <c r="K2011" s="39"/>
      <c r="N2011" s="100"/>
      <c r="O2011" s="39"/>
      <c r="Q2011" s="39"/>
      <c r="R2011" s="80"/>
    </row>
    <row r="2012" spans="3:18" x14ac:dyDescent="0.15">
      <c r="C2012" s="97" t="s">
        <v>2152</v>
      </c>
      <c r="D2012" s="1" t="s">
        <v>66</v>
      </c>
      <c r="E2012" s="80" t="s">
        <v>61</v>
      </c>
      <c r="F2012" s="39" t="s">
        <v>69</v>
      </c>
      <c r="G2012" s="98">
        <v>12.7</v>
      </c>
      <c r="H2012" s="98">
        <v>0.78</v>
      </c>
      <c r="I2012" s="98">
        <v>13.479999999999999</v>
      </c>
      <c r="J2012" s="99">
        <v>577</v>
      </c>
      <c r="K2012" s="39" t="s">
        <v>69</v>
      </c>
      <c r="L2012" s="1">
        <v>15.79</v>
      </c>
      <c r="M2012" s="1">
        <v>29.269999999999996</v>
      </c>
      <c r="N2012" s="100">
        <v>556</v>
      </c>
      <c r="O2012" s="39" t="s">
        <v>69</v>
      </c>
      <c r="P2012" s="1">
        <v>23.92</v>
      </c>
      <c r="Q2012" s="39">
        <f>+P2012+M2012</f>
        <v>53.19</v>
      </c>
      <c r="R2012" s="99">
        <v>263</v>
      </c>
    </row>
    <row r="2013" spans="3:18" x14ac:dyDescent="0.15">
      <c r="C2013" s="97" t="s">
        <v>2038</v>
      </c>
      <c r="D2013" s="1" t="s">
        <v>66</v>
      </c>
      <c r="E2013" s="80" t="s">
        <v>88</v>
      </c>
      <c r="F2013" s="39" t="s">
        <v>62</v>
      </c>
      <c r="J2013" s="80"/>
      <c r="K2013" s="39"/>
      <c r="N2013" s="100"/>
      <c r="O2013" s="39"/>
      <c r="Q2013" s="39"/>
      <c r="R2013" s="80"/>
    </row>
    <row r="2014" spans="3:18" x14ac:dyDescent="0.15">
      <c r="C2014" s="97" t="s">
        <v>2156</v>
      </c>
      <c r="D2014" s="1" t="s">
        <v>66</v>
      </c>
      <c r="E2014" s="80" t="s">
        <v>61</v>
      </c>
      <c r="F2014" s="39" t="s">
        <v>69</v>
      </c>
      <c r="G2014" s="98">
        <v>12.85</v>
      </c>
      <c r="H2014" s="98">
        <v>1.1000000000000001</v>
      </c>
      <c r="I2014" s="98">
        <v>13.95</v>
      </c>
      <c r="J2014" s="99">
        <v>442</v>
      </c>
      <c r="K2014" s="39" t="s">
        <v>69</v>
      </c>
      <c r="L2014" s="1">
        <v>16.14</v>
      </c>
      <c r="M2014" s="1">
        <v>30.09</v>
      </c>
      <c r="N2014" s="100">
        <v>422</v>
      </c>
      <c r="O2014" s="39" t="s">
        <v>69</v>
      </c>
      <c r="P2014" s="1">
        <v>21.83</v>
      </c>
      <c r="Q2014" s="39">
        <f>+P2014+M2014</f>
        <v>51.92</v>
      </c>
      <c r="R2014" s="99">
        <v>311</v>
      </c>
    </row>
    <row r="2015" spans="3:18" x14ac:dyDescent="0.15">
      <c r="C2015" s="97" t="s">
        <v>2040</v>
      </c>
      <c r="D2015" s="1" t="s">
        <v>72</v>
      </c>
      <c r="E2015" s="80" t="s">
        <v>61</v>
      </c>
      <c r="F2015" s="39" t="s">
        <v>62</v>
      </c>
      <c r="J2015" s="80"/>
      <c r="K2015" s="39"/>
      <c r="N2015" s="100"/>
      <c r="O2015" s="39"/>
      <c r="Q2015" s="39"/>
      <c r="R2015" s="80"/>
    </row>
    <row r="2016" spans="3:18" x14ac:dyDescent="0.15">
      <c r="C2016" s="97" t="s">
        <v>2041</v>
      </c>
      <c r="D2016" s="1" t="s">
        <v>68</v>
      </c>
      <c r="E2016" s="80" t="s">
        <v>61</v>
      </c>
      <c r="F2016" s="39" t="s">
        <v>62</v>
      </c>
      <c r="J2016" s="80"/>
      <c r="K2016" s="39"/>
      <c r="N2016" s="100"/>
      <c r="O2016" s="39"/>
      <c r="Q2016" s="39"/>
      <c r="R2016" s="80"/>
    </row>
    <row r="2017" spans="3:18" x14ac:dyDescent="0.15">
      <c r="C2017" s="97" t="s">
        <v>2042</v>
      </c>
      <c r="D2017" s="1" t="s">
        <v>79</v>
      </c>
      <c r="E2017" s="80" t="s">
        <v>61</v>
      </c>
      <c r="F2017" s="39" t="s">
        <v>62</v>
      </c>
      <c r="J2017" s="80"/>
      <c r="K2017" s="39"/>
      <c r="N2017" s="100"/>
      <c r="O2017" s="39"/>
      <c r="Q2017" s="39"/>
      <c r="R2017" s="80"/>
    </row>
    <row r="2018" spans="3:18" x14ac:dyDescent="0.15">
      <c r="C2018" s="97" t="s">
        <v>2043</v>
      </c>
      <c r="D2018" s="1" t="s">
        <v>68</v>
      </c>
      <c r="E2018" s="80" t="s">
        <v>61</v>
      </c>
      <c r="F2018" s="39" t="s">
        <v>69</v>
      </c>
      <c r="G2018" s="1">
        <v>11.43</v>
      </c>
      <c r="H2018" s="1">
        <v>0.15</v>
      </c>
      <c r="I2018" s="1">
        <v>11.58</v>
      </c>
      <c r="J2018" s="80">
        <v>1179</v>
      </c>
      <c r="K2018" s="39" t="s">
        <v>62</v>
      </c>
      <c r="N2018" s="100"/>
      <c r="O2018" s="39"/>
      <c r="Q2018" s="39"/>
      <c r="R2018" s="80"/>
    </row>
    <row r="2019" spans="3:18" x14ac:dyDescent="0.15">
      <c r="C2019" s="97" t="s">
        <v>2044</v>
      </c>
      <c r="D2019" s="1" t="s">
        <v>64</v>
      </c>
      <c r="E2019" s="80" t="s">
        <v>61</v>
      </c>
      <c r="F2019" s="39" t="s">
        <v>69</v>
      </c>
      <c r="G2019" s="1">
        <v>10.66</v>
      </c>
      <c r="H2019" s="1">
        <v>0.78</v>
      </c>
      <c r="I2019" s="1">
        <v>11.44</v>
      </c>
      <c r="J2019" s="80">
        <v>1211</v>
      </c>
      <c r="K2019" s="39" t="s">
        <v>62</v>
      </c>
      <c r="N2019" s="100"/>
      <c r="O2019" s="39"/>
      <c r="Q2019" s="39"/>
      <c r="R2019" s="80"/>
    </row>
    <row r="2020" spans="3:18" x14ac:dyDescent="0.15">
      <c r="C2020" s="97" t="s">
        <v>2045</v>
      </c>
      <c r="D2020" s="1" t="s">
        <v>66</v>
      </c>
      <c r="E2020" s="80" t="s">
        <v>61</v>
      </c>
      <c r="F2020" s="39" t="s">
        <v>69</v>
      </c>
      <c r="G2020" s="1">
        <v>14.42</v>
      </c>
      <c r="H2020" s="1">
        <v>2.21</v>
      </c>
      <c r="I2020" s="1">
        <v>16.63</v>
      </c>
      <c r="J2020" s="80">
        <v>45</v>
      </c>
      <c r="K2020" s="39" t="s">
        <v>62</v>
      </c>
      <c r="N2020" s="100"/>
      <c r="O2020" s="39"/>
      <c r="Q2020" s="39"/>
      <c r="R2020" s="80"/>
    </row>
    <row r="2021" spans="3:18" x14ac:dyDescent="0.15">
      <c r="C2021" s="97" t="s">
        <v>2046</v>
      </c>
      <c r="D2021" s="1" t="s">
        <v>66</v>
      </c>
      <c r="E2021" s="80" t="s">
        <v>61</v>
      </c>
      <c r="F2021" s="39" t="s">
        <v>62</v>
      </c>
      <c r="J2021" s="80"/>
      <c r="K2021" s="39"/>
      <c r="N2021" s="100"/>
      <c r="O2021" s="39"/>
      <c r="Q2021" s="39"/>
      <c r="R2021" s="80"/>
    </row>
    <row r="2022" spans="3:18" x14ac:dyDescent="0.15">
      <c r="C2022" s="97" t="s">
        <v>2047</v>
      </c>
      <c r="D2022" s="1" t="s">
        <v>66</v>
      </c>
      <c r="E2022" s="80" t="s">
        <v>61</v>
      </c>
      <c r="F2022" s="39" t="s">
        <v>62</v>
      </c>
      <c r="J2022" s="80"/>
      <c r="K2022" s="39"/>
      <c r="N2022" s="100"/>
      <c r="O2022" s="39"/>
      <c r="Q2022" s="39"/>
      <c r="R2022" s="80"/>
    </row>
    <row r="2023" spans="3:18" x14ac:dyDescent="0.15">
      <c r="C2023" s="97" t="s">
        <v>2048</v>
      </c>
      <c r="D2023" s="1" t="s">
        <v>68</v>
      </c>
      <c r="E2023" s="80" t="s">
        <v>61</v>
      </c>
      <c r="F2023" s="39" t="s">
        <v>69</v>
      </c>
      <c r="G2023" s="1">
        <v>10.130000000000001</v>
      </c>
      <c r="H2023" s="1">
        <v>0.15</v>
      </c>
      <c r="I2023" s="1">
        <v>10.280000000000001</v>
      </c>
      <c r="J2023" s="80">
        <v>1370</v>
      </c>
      <c r="K2023" s="39" t="s">
        <v>62</v>
      </c>
      <c r="N2023" s="100"/>
      <c r="O2023" s="39"/>
      <c r="Q2023" s="39"/>
      <c r="R2023" s="80"/>
    </row>
    <row r="2024" spans="3:18" x14ac:dyDescent="0.15">
      <c r="C2024" s="97" t="s">
        <v>2049</v>
      </c>
      <c r="D2024" s="1" t="s">
        <v>82</v>
      </c>
      <c r="E2024" s="80" t="s">
        <v>61</v>
      </c>
      <c r="F2024" s="39" t="s">
        <v>62</v>
      </c>
      <c r="J2024" s="80"/>
      <c r="K2024" s="39"/>
      <c r="N2024" s="100"/>
      <c r="O2024" s="39"/>
      <c r="Q2024" s="39"/>
      <c r="R2024" s="80"/>
    </row>
    <row r="2025" spans="3:18" x14ac:dyDescent="0.15">
      <c r="C2025" s="97" t="s">
        <v>2050</v>
      </c>
      <c r="D2025" s="1" t="s">
        <v>85</v>
      </c>
      <c r="E2025" s="80" t="s">
        <v>61</v>
      </c>
      <c r="F2025" s="39" t="s">
        <v>62</v>
      </c>
      <c r="J2025" s="80"/>
      <c r="K2025" s="39"/>
      <c r="N2025" s="100"/>
      <c r="O2025" s="39"/>
      <c r="Q2025" s="39"/>
      <c r="R2025" s="80"/>
    </row>
    <row r="2026" spans="3:18" x14ac:dyDescent="0.15">
      <c r="C2026" s="97" t="s">
        <v>2158</v>
      </c>
      <c r="D2026" s="1" t="s">
        <v>68</v>
      </c>
      <c r="E2026" s="80" t="s">
        <v>61</v>
      </c>
      <c r="F2026" s="39" t="s">
        <v>69</v>
      </c>
      <c r="G2026" s="98">
        <v>13.08</v>
      </c>
      <c r="H2026" s="98">
        <v>2.0499999999999998</v>
      </c>
      <c r="I2026" s="98">
        <v>15.129999999999999</v>
      </c>
      <c r="J2026" s="99">
        <v>203</v>
      </c>
      <c r="K2026" s="39" t="s">
        <v>69</v>
      </c>
      <c r="L2026" s="1">
        <v>17.850000000000001</v>
      </c>
      <c r="M2026" s="1">
        <v>32.980000000000004</v>
      </c>
      <c r="N2026" s="100">
        <v>121</v>
      </c>
      <c r="O2026" s="39" t="s">
        <v>69</v>
      </c>
      <c r="P2026" s="1">
        <v>25.58</v>
      </c>
      <c r="Q2026" s="39">
        <f>+P2026+M2026</f>
        <v>58.56</v>
      </c>
      <c r="R2026" s="99">
        <v>68</v>
      </c>
    </row>
    <row r="2027" spans="3:18" x14ac:dyDescent="0.15">
      <c r="C2027" s="97" t="s">
        <v>2053</v>
      </c>
      <c r="D2027" s="1" t="s">
        <v>79</v>
      </c>
      <c r="E2027" s="80" t="s">
        <v>61</v>
      </c>
      <c r="F2027" s="39" t="s">
        <v>69</v>
      </c>
      <c r="G2027" s="98">
        <v>12.22</v>
      </c>
      <c r="H2027" s="98">
        <v>1.26</v>
      </c>
      <c r="I2027" s="98">
        <v>13.48</v>
      </c>
      <c r="J2027" s="99">
        <v>578</v>
      </c>
      <c r="K2027" s="39" t="s">
        <v>69</v>
      </c>
      <c r="L2027" s="1">
        <v>17.77</v>
      </c>
      <c r="M2027" s="1">
        <v>31.25</v>
      </c>
      <c r="N2027" s="100">
        <v>268</v>
      </c>
      <c r="O2027" s="39" t="str">
        <f>+VLOOKUP(C2027,'[1]Notas 3º - TL'!$A$1:$B$678,2,"FALSO")</f>
        <v>SI</v>
      </c>
      <c r="Q2027" s="39"/>
      <c r="R2027" s="80"/>
    </row>
    <row r="2028" spans="3:18" x14ac:dyDescent="0.15">
      <c r="C2028" s="97" t="s">
        <v>2052</v>
      </c>
      <c r="D2028" s="1" t="s">
        <v>68</v>
      </c>
      <c r="E2028" s="80" t="s">
        <v>61</v>
      </c>
      <c r="F2028" s="39" t="s">
        <v>62</v>
      </c>
      <c r="J2028" s="80"/>
      <c r="K2028" s="39"/>
      <c r="N2028" s="100"/>
      <c r="O2028" s="39"/>
      <c r="Q2028" s="39"/>
      <c r="R2028" s="80"/>
    </row>
    <row r="2029" spans="3:18" x14ac:dyDescent="0.15">
      <c r="C2029" s="97" t="s">
        <v>2054</v>
      </c>
      <c r="D2029" s="1" t="s">
        <v>85</v>
      </c>
      <c r="E2029" s="80" t="s">
        <v>61</v>
      </c>
      <c r="F2029" s="39" t="s">
        <v>62</v>
      </c>
      <c r="J2029" s="80"/>
      <c r="K2029" s="39"/>
      <c r="N2029" s="100"/>
      <c r="O2029" s="39"/>
      <c r="Q2029" s="39"/>
      <c r="R2029" s="80"/>
    </row>
    <row r="2030" spans="3:18" x14ac:dyDescent="0.15">
      <c r="C2030" s="97" t="s">
        <v>2055</v>
      </c>
      <c r="D2030" s="1" t="s">
        <v>68</v>
      </c>
      <c r="E2030" s="80" t="s">
        <v>61</v>
      </c>
      <c r="F2030" s="39" t="s">
        <v>62</v>
      </c>
      <c r="J2030" s="80"/>
      <c r="K2030" s="39"/>
      <c r="N2030" s="100"/>
      <c r="O2030" s="39"/>
      <c r="Q2030" s="39"/>
      <c r="R2030" s="80"/>
    </row>
    <row r="2031" spans="3:18" x14ac:dyDescent="0.15">
      <c r="C2031" s="97" t="s">
        <v>2056</v>
      </c>
      <c r="D2031" s="1" t="s">
        <v>85</v>
      </c>
      <c r="E2031" s="80" t="s">
        <v>88</v>
      </c>
      <c r="F2031" s="39" t="s">
        <v>62</v>
      </c>
      <c r="J2031" s="80"/>
      <c r="K2031" s="39"/>
      <c r="N2031" s="100"/>
      <c r="O2031" s="39"/>
      <c r="Q2031" s="39"/>
      <c r="R2031" s="80"/>
    </row>
    <row r="2032" spans="3:18" x14ac:dyDescent="0.15">
      <c r="C2032" s="97" t="s">
        <v>2162</v>
      </c>
      <c r="D2032" s="1" t="s">
        <v>64</v>
      </c>
      <c r="E2032" s="80" t="s">
        <v>61</v>
      </c>
      <c r="F2032" s="39" t="s">
        <v>69</v>
      </c>
      <c r="G2032" s="98">
        <v>11.69</v>
      </c>
      <c r="H2032" s="98">
        <v>0.94</v>
      </c>
      <c r="I2032" s="98">
        <v>12.629999999999999</v>
      </c>
      <c r="J2032" s="99">
        <v>879</v>
      </c>
      <c r="K2032" s="39" t="s">
        <v>69</v>
      </c>
      <c r="L2032" s="1">
        <v>18.12</v>
      </c>
      <c r="M2032" s="1">
        <v>30.75</v>
      </c>
      <c r="N2032" s="100">
        <v>326</v>
      </c>
      <c r="O2032" s="39" t="s">
        <v>69</v>
      </c>
      <c r="P2032" s="1">
        <v>21.3</v>
      </c>
      <c r="Q2032" s="39">
        <f>+P2032+M2032</f>
        <v>52.05</v>
      </c>
      <c r="R2032" s="99">
        <v>309</v>
      </c>
    </row>
    <row r="2033" spans="3:18" x14ac:dyDescent="0.15">
      <c r="C2033" s="97" t="s">
        <v>2058</v>
      </c>
      <c r="D2033" s="1" t="s">
        <v>68</v>
      </c>
      <c r="E2033" s="80" t="s">
        <v>61</v>
      </c>
      <c r="F2033" s="39" t="s">
        <v>62</v>
      </c>
      <c r="J2033" s="80"/>
      <c r="K2033" s="39"/>
      <c r="N2033" s="100"/>
      <c r="O2033" s="39"/>
      <c r="Q2033" s="39"/>
      <c r="R2033" s="80"/>
    </row>
    <row r="2034" spans="3:18" x14ac:dyDescent="0.15">
      <c r="C2034" s="97" t="s">
        <v>2059</v>
      </c>
      <c r="D2034" s="1" t="s">
        <v>66</v>
      </c>
      <c r="E2034" s="80" t="s">
        <v>61</v>
      </c>
      <c r="F2034" s="39" t="s">
        <v>62</v>
      </c>
      <c r="J2034" s="80"/>
      <c r="K2034" s="39"/>
      <c r="N2034" s="100"/>
      <c r="O2034" s="39"/>
      <c r="Q2034" s="39"/>
      <c r="R2034" s="80"/>
    </row>
    <row r="2035" spans="3:18" x14ac:dyDescent="0.15">
      <c r="C2035" s="97" t="s">
        <v>2060</v>
      </c>
      <c r="D2035" s="1" t="s">
        <v>66</v>
      </c>
      <c r="E2035" s="80" t="s">
        <v>61</v>
      </c>
      <c r="F2035" s="39" t="s">
        <v>62</v>
      </c>
      <c r="J2035" s="80"/>
      <c r="K2035" s="39"/>
      <c r="N2035" s="100"/>
      <c r="O2035" s="39"/>
      <c r="Q2035" s="39"/>
      <c r="R2035" s="80"/>
    </row>
    <row r="2036" spans="3:18" x14ac:dyDescent="0.15">
      <c r="C2036" s="97" t="s">
        <v>2170</v>
      </c>
      <c r="D2036" s="1" t="s">
        <v>66</v>
      </c>
      <c r="E2036" s="80" t="s">
        <v>61</v>
      </c>
      <c r="F2036" s="39" t="s">
        <v>69</v>
      </c>
      <c r="G2036" s="98">
        <v>13.18</v>
      </c>
      <c r="H2036" s="98">
        <v>1.1000000000000001</v>
      </c>
      <c r="I2036" s="98">
        <v>14.28</v>
      </c>
      <c r="J2036" s="99">
        <v>361</v>
      </c>
      <c r="K2036" s="39" t="s">
        <v>69</v>
      </c>
      <c r="L2036" s="1">
        <v>17.5</v>
      </c>
      <c r="M2036" s="1">
        <v>31.78</v>
      </c>
      <c r="N2036" s="100">
        <v>209</v>
      </c>
      <c r="O2036" s="39" t="s">
        <v>69</v>
      </c>
      <c r="P2036" s="1">
        <v>20.69</v>
      </c>
      <c r="Q2036" s="39">
        <f>+P2036+M2036</f>
        <v>52.47</v>
      </c>
      <c r="R2036" s="99">
        <v>295</v>
      </c>
    </row>
    <row r="2037" spans="3:18" x14ac:dyDescent="0.15">
      <c r="C2037" s="97" t="s">
        <v>2062</v>
      </c>
      <c r="D2037" s="1" t="s">
        <v>66</v>
      </c>
      <c r="E2037" s="80" t="s">
        <v>61</v>
      </c>
      <c r="F2037" s="39" t="s">
        <v>62</v>
      </c>
      <c r="J2037" s="80"/>
      <c r="K2037" s="39"/>
      <c r="N2037" s="100"/>
      <c r="O2037" s="39"/>
      <c r="Q2037" s="39"/>
      <c r="R2037" s="80"/>
    </row>
    <row r="2038" spans="3:18" x14ac:dyDescent="0.15">
      <c r="C2038" s="97" t="s">
        <v>2063</v>
      </c>
      <c r="D2038" s="1" t="s">
        <v>72</v>
      </c>
      <c r="E2038" s="80" t="s">
        <v>61</v>
      </c>
      <c r="F2038" s="39" t="s">
        <v>62</v>
      </c>
      <c r="J2038" s="80"/>
      <c r="K2038" s="39"/>
      <c r="N2038" s="100"/>
      <c r="O2038" s="39"/>
      <c r="Q2038" s="39"/>
      <c r="R2038" s="80"/>
    </row>
    <row r="2039" spans="3:18" x14ac:dyDescent="0.15">
      <c r="C2039" s="97" t="s">
        <v>2064</v>
      </c>
      <c r="D2039" s="1" t="s">
        <v>66</v>
      </c>
      <c r="E2039" s="80" t="s">
        <v>88</v>
      </c>
      <c r="F2039" s="39" t="s">
        <v>62</v>
      </c>
      <c r="J2039" s="80"/>
      <c r="K2039" s="39"/>
      <c r="N2039" s="100"/>
      <c r="O2039" s="39"/>
      <c r="Q2039" s="39"/>
      <c r="R2039" s="80"/>
    </row>
    <row r="2040" spans="3:18" x14ac:dyDescent="0.15">
      <c r="C2040" s="97" t="s">
        <v>2065</v>
      </c>
      <c r="D2040" s="1" t="s">
        <v>60</v>
      </c>
      <c r="E2040" s="80" t="s">
        <v>61</v>
      </c>
      <c r="F2040" s="39" t="s">
        <v>62</v>
      </c>
      <c r="J2040" s="80"/>
      <c r="K2040" s="39"/>
      <c r="N2040" s="100"/>
      <c r="O2040" s="39"/>
      <c r="Q2040" s="39"/>
      <c r="R2040" s="80"/>
    </row>
    <row r="2041" spans="3:18" x14ac:dyDescent="0.15">
      <c r="C2041" s="97" t="s">
        <v>2066</v>
      </c>
      <c r="D2041" s="1" t="s">
        <v>68</v>
      </c>
      <c r="E2041" s="80" t="s">
        <v>61</v>
      </c>
      <c r="F2041" s="39" t="s">
        <v>62</v>
      </c>
      <c r="J2041" s="80"/>
      <c r="K2041" s="39"/>
      <c r="N2041" s="100"/>
      <c r="O2041" s="39"/>
      <c r="Q2041" s="39"/>
      <c r="R2041" s="80"/>
    </row>
    <row r="2042" spans="3:18" x14ac:dyDescent="0.15">
      <c r="C2042" s="97" t="s">
        <v>2067</v>
      </c>
      <c r="D2042" s="1" t="s">
        <v>82</v>
      </c>
      <c r="E2042" s="80" t="s">
        <v>61</v>
      </c>
      <c r="F2042" s="39" t="s">
        <v>62</v>
      </c>
      <c r="J2042" s="80"/>
      <c r="K2042" s="39"/>
      <c r="N2042" s="100"/>
      <c r="O2042" s="39"/>
      <c r="Q2042" s="39"/>
      <c r="R2042" s="80"/>
    </row>
    <row r="2043" spans="3:18" x14ac:dyDescent="0.15">
      <c r="C2043" s="97" t="s">
        <v>2174</v>
      </c>
      <c r="D2043" s="1" t="s">
        <v>66</v>
      </c>
      <c r="E2043" s="80" t="s">
        <v>61</v>
      </c>
      <c r="F2043" s="39" t="s">
        <v>69</v>
      </c>
      <c r="G2043" s="98">
        <v>12.87</v>
      </c>
      <c r="H2043" s="98">
        <v>0.47</v>
      </c>
      <c r="I2043" s="98">
        <v>13.34</v>
      </c>
      <c r="J2043" s="99">
        <v>624</v>
      </c>
      <c r="K2043" s="39" t="s">
        <v>69</v>
      </c>
      <c r="L2043" s="1">
        <v>15.15</v>
      </c>
      <c r="M2043" s="1">
        <v>28.490000000000002</v>
      </c>
      <c r="N2043" s="100">
        <v>651</v>
      </c>
      <c r="O2043" s="39" t="s">
        <v>69</v>
      </c>
      <c r="P2043" s="1">
        <v>20.420000000000002</v>
      </c>
      <c r="Q2043" s="39">
        <f>+P2043+M2043</f>
        <v>48.910000000000004</v>
      </c>
      <c r="R2043" s="99">
        <v>407</v>
      </c>
    </row>
    <row r="2044" spans="3:18" x14ac:dyDescent="0.15">
      <c r="C2044" s="97" t="s">
        <v>2069</v>
      </c>
      <c r="D2044" s="1" t="s">
        <v>64</v>
      </c>
      <c r="E2044" s="80" t="s">
        <v>61</v>
      </c>
      <c r="F2044" s="39" t="s">
        <v>62</v>
      </c>
      <c r="J2044" s="80"/>
      <c r="K2044" s="39"/>
      <c r="N2044" s="100"/>
      <c r="O2044" s="39"/>
      <c r="Q2044" s="39"/>
      <c r="R2044" s="80"/>
    </row>
    <row r="2045" spans="3:18" x14ac:dyDescent="0.15">
      <c r="C2045" s="97" t="s">
        <v>2175</v>
      </c>
      <c r="D2045" s="1" t="s">
        <v>85</v>
      </c>
      <c r="E2045" s="80" t="s">
        <v>61</v>
      </c>
      <c r="F2045" s="39" t="s">
        <v>69</v>
      </c>
      <c r="G2045" s="98">
        <v>13.39</v>
      </c>
      <c r="H2045" s="98">
        <v>0.94</v>
      </c>
      <c r="I2045" s="98">
        <v>14.33</v>
      </c>
      <c r="J2045" s="99">
        <v>349</v>
      </c>
      <c r="K2045" s="39" t="s">
        <v>69</v>
      </c>
      <c r="L2045" s="1">
        <v>17.68</v>
      </c>
      <c r="M2045" s="1">
        <v>32.01</v>
      </c>
      <c r="N2045" s="100">
        <v>190</v>
      </c>
      <c r="O2045" s="39" t="s">
        <v>69</v>
      </c>
      <c r="P2045" s="1">
        <v>24.61</v>
      </c>
      <c r="Q2045" s="39">
        <f>+P2045+M2045</f>
        <v>56.62</v>
      </c>
      <c r="R2045" s="99">
        <v>115</v>
      </c>
    </row>
    <row r="2046" spans="3:18" x14ac:dyDescent="0.15">
      <c r="C2046" s="97" t="s">
        <v>2071</v>
      </c>
      <c r="D2046" s="1" t="s">
        <v>85</v>
      </c>
      <c r="E2046" s="80" t="s">
        <v>61</v>
      </c>
      <c r="F2046" s="39" t="s">
        <v>69</v>
      </c>
      <c r="G2046" s="98">
        <v>11.91</v>
      </c>
      <c r="H2046" s="98">
        <v>0.31</v>
      </c>
      <c r="I2046" s="98">
        <v>12.22</v>
      </c>
      <c r="J2046" s="99">
        <v>1002</v>
      </c>
      <c r="K2046" s="39" t="s">
        <v>69</v>
      </c>
      <c r="L2046" s="1">
        <v>18.39</v>
      </c>
      <c r="M2046" s="1">
        <v>30.61</v>
      </c>
      <c r="N2046" s="100">
        <v>344</v>
      </c>
      <c r="O2046" s="39" t="str">
        <f>+VLOOKUP(C2046,'[1]Notas 3º - TL'!$A$1:$B$678,2,"FALSO")</f>
        <v>SI</v>
      </c>
      <c r="Q2046" s="39"/>
      <c r="R2046" s="80"/>
    </row>
    <row r="2047" spans="3:18" x14ac:dyDescent="0.15">
      <c r="C2047" s="97" t="s">
        <v>2072</v>
      </c>
      <c r="D2047" s="1" t="s">
        <v>85</v>
      </c>
      <c r="E2047" s="80" t="s">
        <v>61</v>
      </c>
      <c r="F2047" s="39" t="s">
        <v>62</v>
      </c>
      <c r="J2047" s="80"/>
      <c r="K2047" s="39"/>
      <c r="N2047" s="100"/>
      <c r="O2047" s="39"/>
      <c r="Q2047" s="39"/>
      <c r="R2047" s="80"/>
    </row>
    <row r="2048" spans="3:18" x14ac:dyDescent="0.15">
      <c r="C2048" s="97" t="s">
        <v>2073</v>
      </c>
      <c r="D2048" s="1" t="s">
        <v>64</v>
      </c>
      <c r="E2048" s="80" t="s">
        <v>61</v>
      </c>
      <c r="F2048" s="39" t="s">
        <v>69</v>
      </c>
      <c r="G2048" s="1">
        <v>11.83</v>
      </c>
      <c r="H2048" s="1">
        <v>1.1000000000000001</v>
      </c>
      <c r="I2048" s="1">
        <v>12.93</v>
      </c>
      <c r="J2048" s="80">
        <v>767</v>
      </c>
      <c r="K2048" s="39" t="s">
        <v>62</v>
      </c>
      <c r="N2048" s="100"/>
      <c r="O2048" s="39"/>
      <c r="Q2048" s="39"/>
      <c r="R2048" s="80"/>
    </row>
    <row r="2049" spans="3:18" x14ac:dyDescent="0.15">
      <c r="C2049" s="97" t="s">
        <v>2074</v>
      </c>
      <c r="D2049" s="1" t="s">
        <v>85</v>
      </c>
      <c r="E2049" s="80" t="s">
        <v>61</v>
      </c>
      <c r="F2049" s="39" t="s">
        <v>62</v>
      </c>
      <c r="J2049" s="80"/>
      <c r="K2049" s="39"/>
      <c r="N2049" s="100"/>
      <c r="O2049" s="39"/>
      <c r="Q2049" s="39"/>
      <c r="R2049" s="80"/>
    </row>
    <row r="2050" spans="3:18" x14ac:dyDescent="0.15">
      <c r="C2050" s="97" t="s">
        <v>2077</v>
      </c>
      <c r="D2050" s="1" t="s">
        <v>72</v>
      </c>
      <c r="E2050" s="80" t="s">
        <v>61</v>
      </c>
      <c r="F2050" s="39" t="s">
        <v>62</v>
      </c>
      <c r="J2050" s="80"/>
      <c r="K2050" s="39"/>
      <c r="N2050" s="100"/>
      <c r="O2050" s="39"/>
      <c r="Q2050" s="39"/>
      <c r="R2050" s="80"/>
    </row>
    <row r="2051" spans="3:18" x14ac:dyDescent="0.15">
      <c r="C2051" s="97" t="s">
        <v>2075</v>
      </c>
      <c r="D2051" s="1" t="s">
        <v>66</v>
      </c>
      <c r="E2051" s="80" t="s">
        <v>61</v>
      </c>
      <c r="F2051" s="39" t="s">
        <v>62</v>
      </c>
      <c r="J2051" s="80"/>
      <c r="K2051" s="39"/>
      <c r="N2051" s="100"/>
      <c r="O2051" s="39"/>
      <c r="Q2051" s="39"/>
      <c r="R2051" s="80"/>
    </row>
    <row r="2052" spans="3:18" x14ac:dyDescent="0.15">
      <c r="C2052" s="97" t="s">
        <v>2076</v>
      </c>
      <c r="D2052" s="1" t="s">
        <v>85</v>
      </c>
      <c r="E2052" s="80" t="s">
        <v>61</v>
      </c>
      <c r="F2052" s="39" t="s">
        <v>69</v>
      </c>
      <c r="G2052" s="98">
        <v>10.7</v>
      </c>
      <c r="H2052" s="98">
        <v>1.57</v>
      </c>
      <c r="I2052" s="98">
        <v>12.27</v>
      </c>
      <c r="J2052" s="99">
        <v>989</v>
      </c>
      <c r="K2052" s="39" t="s">
        <v>69</v>
      </c>
      <c r="L2052" s="1">
        <v>17.87</v>
      </c>
      <c r="M2052" s="1">
        <v>30.14</v>
      </c>
      <c r="N2052" s="100">
        <v>410</v>
      </c>
      <c r="O2052" s="39" t="str">
        <f>+VLOOKUP(C2052,'[1]Notas 3º - TL'!$A$1:$B$678,2,"FALSO")</f>
        <v>SI</v>
      </c>
      <c r="Q2052" s="39"/>
      <c r="R2052" s="80"/>
    </row>
    <row r="2053" spans="3:18" x14ac:dyDescent="0.15">
      <c r="C2053" s="97" t="s">
        <v>2182</v>
      </c>
      <c r="D2053" s="1" t="s">
        <v>72</v>
      </c>
      <c r="E2053" s="80" t="s">
        <v>61</v>
      </c>
      <c r="F2053" s="39" t="s">
        <v>69</v>
      </c>
      <c r="G2053" s="98">
        <v>13.15</v>
      </c>
      <c r="H2053" s="98">
        <v>1.42</v>
      </c>
      <c r="I2053" s="98">
        <v>14.57</v>
      </c>
      <c r="J2053" s="99">
        <v>294</v>
      </c>
      <c r="K2053" s="39" t="s">
        <v>69</v>
      </c>
      <c r="L2053" s="1">
        <v>17.96</v>
      </c>
      <c r="M2053" s="1">
        <v>32.53</v>
      </c>
      <c r="N2053" s="100">
        <v>151</v>
      </c>
      <c r="O2053" s="39" t="s">
        <v>69</v>
      </c>
      <c r="P2053" s="1">
        <v>25.38</v>
      </c>
      <c r="Q2053" s="39">
        <f>+P2053+M2053</f>
        <v>57.91</v>
      </c>
      <c r="R2053" s="99">
        <v>84</v>
      </c>
    </row>
    <row r="2054" spans="3:18" x14ac:dyDescent="0.15">
      <c r="C2054" s="97" t="s">
        <v>2078</v>
      </c>
      <c r="D2054" s="1" t="s">
        <v>68</v>
      </c>
      <c r="E2054" s="80" t="s">
        <v>61</v>
      </c>
      <c r="F2054" s="39" t="s">
        <v>69</v>
      </c>
      <c r="G2054" s="1">
        <v>11.9</v>
      </c>
      <c r="H2054" s="1">
        <v>1.42</v>
      </c>
      <c r="I2054" s="1">
        <v>13.32</v>
      </c>
      <c r="J2054" s="80">
        <v>639</v>
      </c>
      <c r="K2054" s="39" t="s">
        <v>62</v>
      </c>
      <c r="N2054" s="100"/>
      <c r="O2054" s="39"/>
      <c r="Q2054" s="39"/>
      <c r="R2054" s="80"/>
    </row>
    <row r="2055" spans="3:18" x14ac:dyDescent="0.15">
      <c r="C2055" s="97" t="s">
        <v>2083</v>
      </c>
      <c r="D2055" s="1" t="s">
        <v>85</v>
      </c>
      <c r="E2055" s="80" t="s">
        <v>61</v>
      </c>
      <c r="F2055" s="39" t="s">
        <v>69</v>
      </c>
      <c r="G2055" s="98">
        <v>10.7</v>
      </c>
      <c r="H2055" s="98">
        <v>0.78</v>
      </c>
      <c r="I2055" s="98">
        <v>11.479999999999999</v>
      </c>
      <c r="J2055" s="99">
        <v>1203</v>
      </c>
      <c r="K2055" s="39" t="s">
        <v>69</v>
      </c>
      <c r="L2055" s="1">
        <v>15.78</v>
      </c>
      <c r="M2055" s="1">
        <v>27.259999999999998</v>
      </c>
      <c r="N2055" s="100">
        <v>764</v>
      </c>
      <c r="O2055" s="39" t="s">
        <v>62</v>
      </c>
      <c r="Q2055" s="39"/>
      <c r="R2055" s="80"/>
    </row>
    <row r="2056" spans="3:18" x14ac:dyDescent="0.15">
      <c r="C2056" s="97" t="s">
        <v>2080</v>
      </c>
      <c r="D2056" s="1" t="s">
        <v>66</v>
      </c>
      <c r="E2056" s="80" t="s">
        <v>61</v>
      </c>
      <c r="F2056" s="39" t="s">
        <v>69</v>
      </c>
      <c r="G2056" s="1">
        <v>11.37</v>
      </c>
      <c r="H2056" s="1">
        <v>0.63</v>
      </c>
      <c r="I2056" s="1">
        <v>12</v>
      </c>
      <c r="J2056" s="80">
        <v>1064</v>
      </c>
      <c r="K2056" s="39" t="s">
        <v>62</v>
      </c>
      <c r="N2056" s="100"/>
      <c r="O2056" s="39"/>
      <c r="Q2056" s="39"/>
      <c r="R2056" s="80"/>
    </row>
    <row r="2057" spans="3:18" x14ac:dyDescent="0.15">
      <c r="C2057" s="97" t="s">
        <v>2081</v>
      </c>
      <c r="D2057" s="1" t="s">
        <v>72</v>
      </c>
      <c r="E2057" s="80" t="s">
        <v>61</v>
      </c>
      <c r="F2057" s="39" t="s">
        <v>62</v>
      </c>
      <c r="J2057" s="80"/>
      <c r="K2057" s="39"/>
      <c r="N2057" s="100"/>
      <c r="O2057" s="39"/>
      <c r="Q2057" s="39"/>
      <c r="R2057" s="80"/>
    </row>
    <row r="2058" spans="3:18" x14ac:dyDescent="0.15">
      <c r="C2058" s="97" t="s">
        <v>2082</v>
      </c>
      <c r="D2058" s="1" t="s">
        <v>82</v>
      </c>
      <c r="E2058" s="80" t="s">
        <v>61</v>
      </c>
      <c r="F2058" s="39" t="s">
        <v>62</v>
      </c>
      <c r="J2058" s="80"/>
      <c r="K2058" s="39"/>
      <c r="N2058" s="100"/>
      <c r="O2058" s="39"/>
      <c r="Q2058" s="39"/>
      <c r="R2058" s="80"/>
    </row>
    <row r="2059" spans="3:18" x14ac:dyDescent="0.15">
      <c r="C2059" s="97" t="s">
        <v>2084</v>
      </c>
      <c r="D2059" s="1" t="s">
        <v>85</v>
      </c>
      <c r="E2059" s="80" t="s">
        <v>61</v>
      </c>
      <c r="F2059" s="39" t="s">
        <v>62</v>
      </c>
      <c r="J2059" s="80"/>
      <c r="K2059" s="39"/>
      <c r="N2059" s="100"/>
      <c r="O2059" s="39"/>
      <c r="Q2059" s="39"/>
      <c r="R2059" s="80"/>
    </row>
    <row r="2060" spans="3:18" x14ac:dyDescent="0.15">
      <c r="C2060" s="97" t="s">
        <v>2185</v>
      </c>
      <c r="D2060" s="1" t="s">
        <v>66</v>
      </c>
      <c r="E2060" s="80" t="s">
        <v>61</v>
      </c>
      <c r="F2060" s="39" t="s">
        <v>69</v>
      </c>
      <c r="G2060" s="98">
        <v>15.18</v>
      </c>
      <c r="H2060" s="98">
        <v>2.84</v>
      </c>
      <c r="I2060" s="98">
        <v>18.02</v>
      </c>
      <c r="J2060" s="99">
        <v>11</v>
      </c>
      <c r="K2060" s="39" t="s">
        <v>69</v>
      </c>
      <c r="L2060" s="1">
        <v>19.850000000000001</v>
      </c>
      <c r="M2060" s="1">
        <v>37.870000000000005</v>
      </c>
      <c r="N2060" s="100">
        <v>4</v>
      </c>
      <c r="O2060" s="39" t="s">
        <v>69</v>
      </c>
      <c r="P2060" s="1">
        <v>26.01</v>
      </c>
      <c r="Q2060" s="39">
        <f>+P2060+M2060</f>
        <v>63.88000000000001</v>
      </c>
      <c r="R2060" s="99">
        <v>6</v>
      </c>
    </row>
    <row r="2061" spans="3:18" x14ac:dyDescent="0.15">
      <c r="C2061" s="97" t="s">
        <v>2086</v>
      </c>
      <c r="D2061" s="1" t="s">
        <v>68</v>
      </c>
      <c r="E2061" s="80" t="s">
        <v>61</v>
      </c>
      <c r="F2061" s="39" t="s">
        <v>62</v>
      </c>
      <c r="J2061" s="80"/>
      <c r="K2061" s="39"/>
      <c r="N2061" s="100"/>
      <c r="O2061" s="39"/>
      <c r="Q2061" s="39"/>
      <c r="R2061" s="80"/>
    </row>
    <row r="2062" spans="3:18" x14ac:dyDescent="0.15">
      <c r="C2062" s="97" t="s">
        <v>2087</v>
      </c>
      <c r="D2062" s="1" t="s">
        <v>64</v>
      </c>
      <c r="E2062" s="80" t="s">
        <v>61</v>
      </c>
      <c r="F2062" s="39" t="s">
        <v>62</v>
      </c>
      <c r="J2062" s="80"/>
      <c r="K2062" s="39"/>
      <c r="N2062" s="100"/>
      <c r="O2062" s="39"/>
      <c r="Q2062" s="39"/>
      <c r="R2062" s="80"/>
    </row>
    <row r="2063" spans="3:18" x14ac:dyDescent="0.15">
      <c r="C2063" s="97" t="s">
        <v>2190</v>
      </c>
      <c r="D2063" s="1" t="s">
        <v>72</v>
      </c>
      <c r="E2063" s="80" t="s">
        <v>61</v>
      </c>
      <c r="F2063" s="39" t="s">
        <v>69</v>
      </c>
      <c r="G2063" s="98">
        <v>13.37</v>
      </c>
      <c r="H2063" s="98">
        <v>1.57</v>
      </c>
      <c r="I2063" s="98">
        <v>14.94</v>
      </c>
      <c r="J2063" s="99">
        <v>234</v>
      </c>
      <c r="K2063" s="39" t="s">
        <v>69</v>
      </c>
      <c r="L2063" s="1">
        <v>17.600000000000001</v>
      </c>
      <c r="M2063" s="1">
        <v>32.54</v>
      </c>
      <c r="N2063" s="100">
        <v>148</v>
      </c>
      <c r="O2063" s="39" t="s">
        <v>69</v>
      </c>
      <c r="P2063" s="1">
        <v>21.88</v>
      </c>
      <c r="Q2063" s="39">
        <f>+P2063+M2063</f>
        <v>54.42</v>
      </c>
      <c r="R2063" s="99">
        <v>215</v>
      </c>
    </row>
    <row r="2064" spans="3:18" x14ac:dyDescent="0.15">
      <c r="C2064" s="97" t="s">
        <v>2194</v>
      </c>
      <c r="D2064" s="1" t="s">
        <v>82</v>
      </c>
      <c r="E2064" s="80" t="s">
        <v>61</v>
      </c>
      <c r="F2064" s="39" t="s">
        <v>69</v>
      </c>
      <c r="G2064" s="98">
        <v>14.95</v>
      </c>
      <c r="H2064" s="98">
        <v>1.57</v>
      </c>
      <c r="I2064" s="98">
        <v>16.52</v>
      </c>
      <c r="J2064" s="99">
        <v>56</v>
      </c>
      <c r="K2064" s="39" t="s">
        <v>69</v>
      </c>
      <c r="L2064" s="1">
        <v>16.87</v>
      </c>
      <c r="M2064" s="1">
        <v>33.39</v>
      </c>
      <c r="N2064" s="100">
        <v>98</v>
      </c>
      <c r="O2064" s="39" t="s">
        <v>69</v>
      </c>
      <c r="P2064" s="1">
        <v>26.14</v>
      </c>
      <c r="Q2064" s="39">
        <f>+P2064+M2064</f>
        <v>59.53</v>
      </c>
      <c r="R2064" s="99">
        <v>51</v>
      </c>
    </row>
    <row r="2065" spans="2:18" x14ac:dyDescent="0.15">
      <c r="C2065" s="97" t="s">
        <v>2225</v>
      </c>
      <c r="D2065" s="1" t="s">
        <v>85</v>
      </c>
      <c r="E2065" s="80" t="s">
        <v>61</v>
      </c>
      <c r="F2065" s="39" t="s">
        <v>69</v>
      </c>
      <c r="G2065" s="98">
        <v>12.08</v>
      </c>
      <c r="H2065" s="98">
        <v>1.1000000000000001</v>
      </c>
      <c r="I2065" s="98">
        <v>13.18</v>
      </c>
      <c r="J2065" s="99">
        <v>673</v>
      </c>
      <c r="K2065" s="39" t="s">
        <v>69</v>
      </c>
      <c r="L2065" s="1">
        <v>16.420000000000002</v>
      </c>
      <c r="M2065" s="1">
        <v>29.6</v>
      </c>
      <c r="N2065" s="100">
        <v>512</v>
      </c>
      <c r="O2065" s="39" t="s">
        <v>69</v>
      </c>
      <c r="P2065" s="1">
        <v>23.28</v>
      </c>
      <c r="Q2065" s="39">
        <f>+P2065+M2065</f>
        <v>52.88</v>
      </c>
      <c r="R2065" s="99">
        <v>279</v>
      </c>
    </row>
    <row r="2066" spans="2:18" x14ac:dyDescent="0.15">
      <c r="C2066" s="97" t="s">
        <v>2091</v>
      </c>
      <c r="D2066" s="1" t="s">
        <v>85</v>
      </c>
      <c r="E2066" s="80" t="s">
        <v>61</v>
      </c>
      <c r="F2066" s="39" t="s">
        <v>69</v>
      </c>
      <c r="G2066" s="1">
        <v>11.08</v>
      </c>
      <c r="H2066" s="1">
        <v>1.1000000000000001</v>
      </c>
      <c r="I2066" s="1">
        <v>12.18</v>
      </c>
      <c r="J2066" s="80">
        <v>1020</v>
      </c>
      <c r="K2066" s="39" t="s">
        <v>62</v>
      </c>
      <c r="N2066" s="100"/>
      <c r="O2066" s="39"/>
      <c r="Q2066" s="39"/>
      <c r="R2066" s="80"/>
    </row>
    <row r="2067" spans="2:18" x14ac:dyDescent="0.15">
      <c r="C2067" s="97" t="s">
        <v>2229</v>
      </c>
      <c r="D2067" s="1" t="s">
        <v>68</v>
      </c>
      <c r="E2067" s="80" t="s">
        <v>61</v>
      </c>
      <c r="F2067" s="39" t="s">
        <v>69</v>
      </c>
      <c r="G2067" s="98">
        <v>12.16</v>
      </c>
      <c r="H2067" s="98">
        <v>3</v>
      </c>
      <c r="I2067" s="98">
        <v>15.16</v>
      </c>
      <c r="J2067" s="99">
        <v>198</v>
      </c>
      <c r="K2067" s="39" t="s">
        <v>69</v>
      </c>
      <c r="L2067" s="1">
        <v>17.95</v>
      </c>
      <c r="M2067" s="1">
        <v>33.11</v>
      </c>
      <c r="N2067" s="100">
        <v>117</v>
      </c>
      <c r="O2067" s="39" t="s">
        <v>69</v>
      </c>
      <c r="P2067" s="1">
        <v>20.76</v>
      </c>
      <c r="Q2067" s="39">
        <f>+P2067+M2067</f>
        <v>53.870000000000005</v>
      </c>
      <c r="R2067" s="99">
        <v>240</v>
      </c>
    </row>
    <row r="2068" spans="2:18" x14ac:dyDescent="0.15">
      <c r="C2068" s="97" t="s">
        <v>2251</v>
      </c>
      <c r="D2068" s="1" t="s">
        <v>64</v>
      </c>
      <c r="E2068" s="80" t="s">
        <v>61</v>
      </c>
      <c r="F2068" s="39" t="s">
        <v>69</v>
      </c>
      <c r="G2068" s="98">
        <v>12.65</v>
      </c>
      <c r="H2068" s="98">
        <v>2.36</v>
      </c>
      <c r="I2068" s="98">
        <v>15.01</v>
      </c>
      <c r="J2068" s="99">
        <v>224</v>
      </c>
      <c r="K2068" s="39" t="s">
        <v>69</v>
      </c>
      <c r="L2068" s="1">
        <v>20.62</v>
      </c>
      <c r="M2068" s="1">
        <v>35.630000000000003</v>
      </c>
      <c r="N2068" s="100">
        <v>20</v>
      </c>
      <c r="O2068" s="39" t="s">
        <v>69</v>
      </c>
      <c r="P2068" s="1">
        <v>22.67</v>
      </c>
      <c r="Q2068" s="39">
        <f>+P2068+M2068</f>
        <v>58.300000000000004</v>
      </c>
      <c r="R2068" s="99">
        <v>70</v>
      </c>
    </row>
    <row r="2069" spans="2:18" x14ac:dyDescent="0.15">
      <c r="C2069" s="97" t="s">
        <v>2276</v>
      </c>
      <c r="D2069" s="1" t="s">
        <v>66</v>
      </c>
      <c r="E2069" s="80" t="s">
        <v>61</v>
      </c>
      <c r="F2069" s="39" t="s">
        <v>69</v>
      </c>
      <c r="G2069" s="98">
        <v>13.03</v>
      </c>
      <c r="H2069" s="98">
        <v>1.42</v>
      </c>
      <c r="I2069" s="98">
        <v>14.45</v>
      </c>
      <c r="J2069" s="99">
        <v>321</v>
      </c>
      <c r="K2069" s="39" t="s">
        <v>69</v>
      </c>
      <c r="L2069" s="1">
        <v>15.6</v>
      </c>
      <c r="M2069" s="1">
        <v>30.049999999999997</v>
      </c>
      <c r="N2069" s="100">
        <v>432</v>
      </c>
      <c r="O2069" s="39" t="s">
        <v>69</v>
      </c>
      <c r="P2069" s="1">
        <v>24.94</v>
      </c>
      <c r="Q2069" s="39">
        <f>+P2069+M2069</f>
        <v>54.989999999999995</v>
      </c>
      <c r="R2069" s="99">
        <v>190</v>
      </c>
    </row>
    <row r="2070" spans="2:18" x14ac:dyDescent="0.15">
      <c r="C2070" s="97" t="s">
        <v>2095</v>
      </c>
      <c r="D2070" s="1" t="s">
        <v>79</v>
      </c>
      <c r="E2070" s="80" t="s">
        <v>88</v>
      </c>
      <c r="F2070" s="39" t="s">
        <v>69</v>
      </c>
      <c r="G2070" s="1">
        <v>13.45</v>
      </c>
      <c r="H2070" s="1">
        <v>3</v>
      </c>
      <c r="I2070" s="1">
        <v>16.45</v>
      </c>
      <c r="J2070" s="80">
        <v>64</v>
      </c>
      <c r="K2070" s="39" t="s">
        <v>62</v>
      </c>
      <c r="N2070" s="100"/>
      <c r="O2070" s="39"/>
      <c r="Q2070" s="39"/>
      <c r="R2070" s="80"/>
    </row>
    <row r="2071" spans="2:18" x14ac:dyDescent="0.15">
      <c r="C2071" s="97" t="s">
        <v>2096</v>
      </c>
      <c r="D2071" s="1" t="s">
        <v>79</v>
      </c>
      <c r="E2071" s="80" t="s">
        <v>61</v>
      </c>
      <c r="F2071" s="39" t="s">
        <v>62</v>
      </c>
      <c r="J2071" s="80"/>
      <c r="K2071" s="39"/>
      <c r="N2071" s="100"/>
      <c r="O2071" s="39"/>
      <c r="Q2071" s="39"/>
      <c r="R2071" s="80"/>
    </row>
    <row r="2072" spans="2:18" x14ac:dyDescent="0.15">
      <c r="C2072" s="97" t="s">
        <v>2097</v>
      </c>
      <c r="D2072" s="1" t="s">
        <v>72</v>
      </c>
      <c r="E2072" s="80" t="s">
        <v>61</v>
      </c>
      <c r="F2072" s="39" t="s">
        <v>62</v>
      </c>
      <c r="J2072" s="80"/>
      <c r="K2072" s="39"/>
      <c r="N2072" s="100"/>
      <c r="O2072" s="39"/>
      <c r="Q2072" s="39"/>
      <c r="R2072" s="80"/>
    </row>
    <row r="2073" spans="2:18" x14ac:dyDescent="0.15">
      <c r="C2073" s="97" t="s">
        <v>2289</v>
      </c>
      <c r="D2073" s="1" t="s">
        <v>85</v>
      </c>
      <c r="E2073" s="80" t="s">
        <v>61</v>
      </c>
      <c r="F2073" s="39" t="s">
        <v>69</v>
      </c>
      <c r="G2073" s="98">
        <v>12.28</v>
      </c>
      <c r="H2073" s="98">
        <v>2.21</v>
      </c>
      <c r="I2073" s="98">
        <v>14.489999999999998</v>
      </c>
      <c r="J2073" s="99">
        <v>313</v>
      </c>
      <c r="K2073" s="39" t="s">
        <v>69</v>
      </c>
      <c r="L2073" s="1">
        <v>15.09</v>
      </c>
      <c r="M2073" s="1">
        <v>29.58</v>
      </c>
      <c r="N2073" s="100">
        <v>515</v>
      </c>
      <c r="O2073" s="39" t="s">
        <v>69</v>
      </c>
      <c r="P2073" s="1">
        <v>20.23</v>
      </c>
      <c r="Q2073" s="39">
        <f>+P2073+M2073</f>
        <v>49.81</v>
      </c>
      <c r="R2073" s="99">
        <v>395</v>
      </c>
    </row>
    <row r="2074" spans="2:18" x14ac:dyDescent="0.15">
      <c r="C2074" s="97" t="s">
        <v>2099</v>
      </c>
      <c r="D2074" s="1" t="s">
        <v>66</v>
      </c>
      <c r="E2074" s="80" t="s">
        <v>61</v>
      </c>
      <c r="F2074" s="39" t="s">
        <v>62</v>
      </c>
      <c r="J2074" s="80"/>
      <c r="K2074" s="39"/>
      <c r="N2074" s="100"/>
      <c r="O2074" s="39"/>
      <c r="Q2074" s="39"/>
      <c r="R2074" s="80"/>
    </row>
    <row r="2075" spans="2:18" x14ac:dyDescent="0.15">
      <c r="B2075" s="259"/>
      <c r="C2075" s="260" t="s">
        <v>2100</v>
      </c>
      <c r="D2075" s="259" t="s">
        <v>66</v>
      </c>
      <c r="E2075" s="261" t="s">
        <v>61</v>
      </c>
      <c r="F2075" s="262" t="s">
        <v>69</v>
      </c>
      <c r="G2075" s="259">
        <v>10.88</v>
      </c>
      <c r="H2075" s="259">
        <v>2.21</v>
      </c>
      <c r="I2075" s="259">
        <v>13.09</v>
      </c>
      <c r="J2075" s="261">
        <v>704</v>
      </c>
      <c r="K2075" s="262" t="s">
        <v>62</v>
      </c>
      <c r="L2075" s="259"/>
      <c r="M2075" s="259"/>
      <c r="N2075" s="263"/>
      <c r="O2075" s="262"/>
      <c r="P2075" s="259"/>
      <c r="Q2075" s="262"/>
      <c r="R2075" s="261"/>
    </row>
    <row r="2076" spans="2:18" x14ac:dyDescent="0.15">
      <c r="C2076" s="97" t="s">
        <v>2310</v>
      </c>
      <c r="D2076" s="1" t="s">
        <v>79</v>
      </c>
      <c r="E2076" s="80" t="s">
        <v>61</v>
      </c>
      <c r="F2076" s="39" t="s">
        <v>69</v>
      </c>
      <c r="G2076" s="98">
        <v>13.7</v>
      </c>
      <c r="H2076" s="98">
        <v>1.26</v>
      </c>
      <c r="I2076" s="98">
        <v>14.959999999999999</v>
      </c>
      <c r="J2076" s="99">
        <v>232</v>
      </c>
      <c r="K2076" s="39" t="s">
        <v>69</v>
      </c>
      <c r="L2076" s="1">
        <v>15.76</v>
      </c>
      <c r="M2076" s="1">
        <v>30.72</v>
      </c>
      <c r="N2076" s="100">
        <v>329</v>
      </c>
      <c r="O2076" s="39" t="s">
        <v>69</v>
      </c>
      <c r="P2076" s="1">
        <v>21.1</v>
      </c>
      <c r="Q2076" s="39">
        <f>+P2076+M2076</f>
        <v>51.82</v>
      </c>
      <c r="R2076" s="99">
        <v>319</v>
      </c>
    </row>
    <row r="2077" spans="2:18" x14ac:dyDescent="0.15">
      <c r="C2077" s="97" t="s">
        <v>2102</v>
      </c>
      <c r="D2077" s="1" t="s">
        <v>60</v>
      </c>
      <c r="E2077" s="80" t="s">
        <v>61</v>
      </c>
      <c r="F2077" s="39" t="s">
        <v>62</v>
      </c>
      <c r="J2077" s="80"/>
      <c r="K2077" s="39"/>
      <c r="N2077" s="100"/>
      <c r="O2077" s="39"/>
      <c r="Q2077" s="39"/>
      <c r="R2077" s="80"/>
    </row>
    <row r="2078" spans="2:18" x14ac:dyDescent="0.15">
      <c r="C2078" s="97" t="s">
        <v>2103</v>
      </c>
      <c r="D2078" s="1" t="s">
        <v>72</v>
      </c>
      <c r="E2078" s="80" t="s">
        <v>61</v>
      </c>
      <c r="F2078" s="39" t="s">
        <v>62</v>
      </c>
      <c r="J2078" s="80"/>
      <c r="K2078" s="39"/>
      <c r="N2078" s="100"/>
      <c r="O2078" s="39"/>
      <c r="Q2078" s="39"/>
      <c r="R2078" s="80"/>
    </row>
    <row r="2079" spans="2:18" x14ac:dyDescent="0.15">
      <c r="C2079" s="97" t="s">
        <v>2104</v>
      </c>
      <c r="D2079" s="1" t="s">
        <v>64</v>
      </c>
      <c r="E2079" s="80" t="s">
        <v>61</v>
      </c>
      <c r="F2079" s="39" t="s">
        <v>62</v>
      </c>
      <c r="J2079" s="80"/>
      <c r="K2079" s="39"/>
      <c r="N2079" s="100"/>
      <c r="O2079" s="39"/>
      <c r="Q2079" s="39"/>
      <c r="R2079" s="80"/>
    </row>
    <row r="2080" spans="2:18" x14ac:dyDescent="0.15">
      <c r="C2080" s="97" t="s">
        <v>2105</v>
      </c>
      <c r="D2080" s="1" t="s">
        <v>66</v>
      </c>
      <c r="E2080" s="80" t="s">
        <v>61</v>
      </c>
      <c r="F2080" s="39" t="s">
        <v>62</v>
      </c>
      <c r="J2080" s="80"/>
      <c r="K2080" s="39"/>
      <c r="N2080" s="100"/>
      <c r="O2080" s="39"/>
      <c r="Q2080" s="39"/>
      <c r="R2080" s="80"/>
    </row>
    <row r="2081" spans="3:18" x14ac:dyDescent="0.15">
      <c r="C2081" s="97" t="s">
        <v>2106</v>
      </c>
      <c r="D2081" s="1" t="s">
        <v>85</v>
      </c>
      <c r="E2081" s="80" t="s">
        <v>61</v>
      </c>
      <c r="F2081" s="39" t="s">
        <v>62</v>
      </c>
      <c r="J2081" s="80"/>
      <c r="K2081" s="39"/>
      <c r="N2081" s="100"/>
      <c r="O2081" s="39"/>
      <c r="Q2081" s="39"/>
      <c r="R2081" s="80"/>
    </row>
    <row r="2082" spans="3:18" x14ac:dyDescent="0.15">
      <c r="C2082" s="97" t="s">
        <v>2107</v>
      </c>
      <c r="D2082" s="1" t="s">
        <v>85</v>
      </c>
      <c r="E2082" s="80" t="s">
        <v>61</v>
      </c>
      <c r="F2082" s="39" t="s">
        <v>62</v>
      </c>
      <c r="J2082" s="80"/>
      <c r="K2082" s="39"/>
      <c r="N2082" s="100"/>
      <c r="O2082" s="39"/>
      <c r="Q2082" s="39"/>
      <c r="R2082" s="80"/>
    </row>
    <row r="2083" spans="3:18" x14ac:dyDescent="0.15">
      <c r="C2083" s="97" t="s">
        <v>2108</v>
      </c>
      <c r="D2083" s="1" t="s">
        <v>66</v>
      </c>
      <c r="E2083" s="80" t="s">
        <v>61</v>
      </c>
      <c r="F2083" s="39" t="s">
        <v>62</v>
      </c>
      <c r="J2083" s="80"/>
      <c r="K2083" s="39"/>
      <c r="N2083" s="100"/>
      <c r="O2083" s="39"/>
      <c r="Q2083" s="39"/>
      <c r="R2083" s="80"/>
    </row>
    <row r="2084" spans="3:18" x14ac:dyDescent="0.15">
      <c r="C2084" s="97" t="s">
        <v>2324</v>
      </c>
      <c r="D2084" s="1" t="s">
        <v>66</v>
      </c>
      <c r="E2084" s="80" t="s">
        <v>61</v>
      </c>
      <c r="F2084" s="39" t="s">
        <v>69</v>
      </c>
      <c r="G2084" s="98">
        <v>14.75</v>
      </c>
      <c r="H2084" s="98">
        <v>1.1000000000000001</v>
      </c>
      <c r="I2084" s="98">
        <v>15.85</v>
      </c>
      <c r="J2084" s="99">
        <v>113</v>
      </c>
      <c r="K2084" s="39" t="s">
        <v>69</v>
      </c>
      <c r="L2084" s="1">
        <v>15.94</v>
      </c>
      <c r="M2084" s="1">
        <v>31.79</v>
      </c>
      <c r="N2084" s="100">
        <v>208</v>
      </c>
      <c r="O2084" s="39" t="s">
        <v>69</v>
      </c>
      <c r="P2084" s="1">
        <v>24.72</v>
      </c>
      <c r="Q2084" s="39">
        <f>+P2084+M2084</f>
        <v>56.51</v>
      </c>
      <c r="R2084" s="99">
        <v>116</v>
      </c>
    </row>
    <row r="2085" spans="3:18" x14ac:dyDescent="0.15">
      <c r="C2085" s="97" t="s">
        <v>2334</v>
      </c>
      <c r="D2085" s="1" t="s">
        <v>68</v>
      </c>
      <c r="E2085" s="80" t="s">
        <v>61</v>
      </c>
      <c r="F2085" s="39" t="s">
        <v>69</v>
      </c>
      <c r="G2085" s="98">
        <v>11.68</v>
      </c>
      <c r="H2085" s="98">
        <v>1.42</v>
      </c>
      <c r="I2085" s="98">
        <v>13.1</v>
      </c>
      <c r="J2085" s="99">
        <v>698</v>
      </c>
      <c r="K2085" s="39" t="s">
        <v>69</v>
      </c>
      <c r="L2085" s="1">
        <v>17.84</v>
      </c>
      <c r="M2085" s="1">
        <v>30.939999999999998</v>
      </c>
      <c r="N2085" s="100">
        <v>306</v>
      </c>
      <c r="O2085" s="39" t="s">
        <v>69</v>
      </c>
      <c r="P2085" s="1">
        <v>26.17</v>
      </c>
      <c r="Q2085" s="39">
        <f>+P2085+M2085</f>
        <v>57.11</v>
      </c>
      <c r="R2085" s="99">
        <v>102</v>
      </c>
    </row>
    <row r="2086" spans="3:18" x14ac:dyDescent="0.15">
      <c r="C2086" s="97" t="s">
        <v>2111</v>
      </c>
      <c r="D2086" s="1" t="s">
        <v>85</v>
      </c>
      <c r="E2086" s="80" t="s">
        <v>61</v>
      </c>
      <c r="F2086" s="39" t="s">
        <v>69</v>
      </c>
      <c r="G2086" s="1">
        <v>11.24</v>
      </c>
      <c r="H2086" s="1">
        <v>1.42</v>
      </c>
      <c r="I2086" s="1">
        <v>12.66</v>
      </c>
      <c r="J2086" s="80">
        <v>870</v>
      </c>
      <c r="K2086" s="39" t="s">
        <v>62</v>
      </c>
      <c r="N2086" s="100"/>
      <c r="O2086" s="39"/>
      <c r="Q2086" s="39"/>
      <c r="R2086" s="80"/>
    </row>
    <row r="2087" spans="3:18" x14ac:dyDescent="0.15">
      <c r="C2087" s="97" t="s">
        <v>2352</v>
      </c>
      <c r="D2087" s="1" t="s">
        <v>68</v>
      </c>
      <c r="E2087" s="80" t="s">
        <v>61</v>
      </c>
      <c r="F2087" s="39" t="s">
        <v>69</v>
      </c>
      <c r="G2087" s="98">
        <v>12.5</v>
      </c>
      <c r="H2087" s="98">
        <v>1.42</v>
      </c>
      <c r="I2087" s="98">
        <v>13.92</v>
      </c>
      <c r="J2087" s="99">
        <v>461</v>
      </c>
      <c r="K2087" s="39" t="s">
        <v>69</v>
      </c>
      <c r="L2087" s="1">
        <v>15.81</v>
      </c>
      <c r="M2087" s="1">
        <v>29.73</v>
      </c>
      <c r="N2087" s="100">
        <v>496</v>
      </c>
      <c r="O2087" s="39" t="s">
        <v>69</v>
      </c>
      <c r="P2087" s="1">
        <v>25.76</v>
      </c>
      <c r="Q2087" s="39">
        <f>+P2087+M2087</f>
        <v>55.49</v>
      </c>
      <c r="R2087" s="99">
        <v>160</v>
      </c>
    </row>
    <row r="2088" spans="3:18" x14ac:dyDescent="0.15">
      <c r="C2088" s="97" t="s">
        <v>2358</v>
      </c>
      <c r="D2088" s="1" t="s">
        <v>66</v>
      </c>
      <c r="E2088" s="80" t="s">
        <v>61</v>
      </c>
      <c r="F2088" s="39" t="s">
        <v>69</v>
      </c>
      <c r="G2088" s="98">
        <v>13.28</v>
      </c>
      <c r="H2088" s="98">
        <v>1.57</v>
      </c>
      <c r="I2088" s="98">
        <v>14.85</v>
      </c>
      <c r="J2088" s="99">
        <v>249</v>
      </c>
      <c r="K2088" s="39" t="s">
        <v>69</v>
      </c>
      <c r="L2088" s="1">
        <v>16.170000000000002</v>
      </c>
      <c r="M2088" s="1">
        <v>31.020000000000003</v>
      </c>
      <c r="N2088" s="100">
        <v>290</v>
      </c>
      <c r="O2088" s="39" t="s">
        <v>69</v>
      </c>
      <c r="P2088" s="1">
        <v>20.2</v>
      </c>
      <c r="Q2088" s="39">
        <f>+P2088+M2088</f>
        <v>51.22</v>
      </c>
      <c r="R2088" s="99">
        <v>349</v>
      </c>
    </row>
    <row r="2089" spans="3:18" x14ac:dyDescent="0.15">
      <c r="C2089" s="97" t="s">
        <v>2114</v>
      </c>
      <c r="D2089" s="1" t="s">
        <v>68</v>
      </c>
      <c r="E2089" s="80" t="s">
        <v>61</v>
      </c>
      <c r="F2089" s="39" t="s">
        <v>62</v>
      </c>
      <c r="J2089" s="80"/>
      <c r="K2089" s="39"/>
      <c r="N2089" s="100"/>
      <c r="O2089" s="39"/>
      <c r="Q2089" s="39"/>
      <c r="R2089" s="80"/>
    </row>
    <row r="2090" spans="3:18" x14ac:dyDescent="0.15">
      <c r="C2090" s="97" t="s">
        <v>2371</v>
      </c>
      <c r="D2090" s="1" t="s">
        <v>66</v>
      </c>
      <c r="E2090" s="80" t="s">
        <v>61</v>
      </c>
      <c r="F2090" s="39" t="s">
        <v>69</v>
      </c>
      <c r="G2090" s="98">
        <v>14.82</v>
      </c>
      <c r="H2090" s="98">
        <v>1.42</v>
      </c>
      <c r="I2090" s="98">
        <v>16.240000000000002</v>
      </c>
      <c r="J2090" s="99">
        <v>76</v>
      </c>
      <c r="K2090" s="39" t="s">
        <v>69</v>
      </c>
      <c r="L2090" s="1">
        <v>16.87</v>
      </c>
      <c r="M2090" s="1">
        <v>33.11</v>
      </c>
      <c r="N2090" s="100">
        <v>118</v>
      </c>
      <c r="O2090" s="39" t="s">
        <v>69</v>
      </c>
      <c r="P2090" s="1">
        <v>23.11</v>
      </c>
      <c r="Q2090" s="39">
        <f>+P2090+M2090</f>
        <v>56.22</v>
      </c>
      <c r="R2090" s="99">
        <v>128</v>
      </c>
    </row>
    <row r="2091" spans="3:18" x14ac:dyDescent="0.15">
      <c r="C2091" s="97" t="s">
        <v>2116</v>
      </c>
      <c r="D2091" s="1" t="s">
        <v>79</v>
      </c>
      <c r="E2091" s="80" t="s">
        <v>61</v>
      </c>
      <c r="F2091" s="39" t="s">
        <v>62</v>
      </c>
      <c r="J2091" s="80"/>
      <c r="K2091" s="39"/>
      <c r="N2091" s="100"/>
      <c r="O2091" s="39"/>
      <c r="Q2091" s="39"/>
      <c r="R2091" s="80"/>
    </row>
    <row r="2092" spans="3:18" x14ac:dyDescent="0.15">
      <c r="C2092" s="97" t="s">
        <v>2117</v>
      </c>
      <c r="D2092" s="1" t="s">
        <v>68</v>
      </c>
      <c r="E2092" s="80" t="s">
        <v>61</v>
      </c>
      <c r="F2092" s="39" t="s">
        <v>62</v>
      </c>
      <c r="J2092" s="80"/>
      <c r="K2092" s="39"/>
      <c r="N2092" s="100"/>
      <c r="O2092" s="39"/>
      <c r="Q2092" s="39"/>
      <c r="R2092" s="80"/>
    </row>
    <row r="2093" spans="3:18" x14ac:dyDescent="0.15">
      <c r="C2093" s="97" t="s">
        <v>2118</v>
      </c>
      <c r="D2093" s="1" t="s">
        <v>64</v>
      </c>
      <c r="E2093" s="80" t="s">
        <v>61</v>
      </c>
      <c r="F2093" s="39" t="s">
        <v>62</v>
      </c>
      <c r="J2093" s="80"/>
      <c r="K2093" s="39"/>
      <c r="N2093" s="100"/>
      <c r="O2093" s="39"/>
      <c r="Q2093" s="39"/>
      <c r="R2093" s="80"/>
    </row>
    <row r="2094" spans="3:18" x14ac:dyDescent="0.15">
      <c r="C2094" s="97" t="s">
        <v>2119</v>
      </c>
      <c r="D2094" s="1" t="s">
        <v>72</v>
      </c>
      <c r="E2094" s="80" t="s">
        <v>61</v>
      </c>
      <c r="F2094" s="39" t="s">
        <v>69</v>
      </c>
      <c r="G2094" s="1">
        <v>10.94</v>
      </c>
      <c r="H2094" s="1">
        <v>0.15</v>
      </c>
      <c r="I2094" s="1">
        <v>11.09</v>
      </c>
      <c r="J2094" s="80">
        <v>1287</v>
      </c>
      <c r="K2094" s="39" t="s">
        <v>62</v>
      </c>
      <c r="N2094" s="100"/>
      <c r="O2094" s="39"/>
      <c r="Q2094" s="39"/>
      <c r="R2094" s="80"/>
    </row>
    <row r="2095" spans="3:18" x14ac:dyDescent="0.15">
      <c r="C2095" s="97" t="s">
        <v>2120</v>
      </c>
      <c r="D2095" s="1" t="s">
        <v>66</v>
      </c>
      <c r="E2095" s="80" t="s">
        <v>61</v>
      </c>
      <c r="F2095" s="39" t="s">
        <v>62</v>
      </c>
      <c r="J2095" s="80"/>
      <c r="K2095" s="39"/>
      <c r="N2095" s="100"/>
      <c r="O2095" s="39"/>
      <c r="Q2095" s="39"/>
      <c r="R2095" s="80"/>
    </row>
    <row r="2096" spans="3:18" x14ac:dyDescent="0.15">
      <c r="C2096" s="97" t="s">
        <v>2373</v>
      </c>
      <c r="D2096" s="1" t="s">
        <v>326</v>
      </c>
      <c r="E2096" s="80" t="s">
        <v>88</v>
      </c>
      <c r="F2096" s="39" t="s">
        <v>69</v>
      </c>
      <c r="G2096" s="98">
        <v>13.54</v>
      </c>
      <c r="H2096" s="98">
        <v>3</v>
      </c>
      <c r="I2096" s="98">
        <v>16.54</v>
      </c>
      <c r="J2096" s="99">
        <v>53</v>
      </c>
      <c r="K2096" s="39" t="s">
        <v>69</v>
      </c>
      <c r="L2096" s="1">
        <v>17.66</v>
      </c>
      <c r="M2096" s="98">
        <v>34.200000000000003</v>
      </c>
      <c r="N2096" s="100">
        <v>64</v>
      </c>
      <c r="O2096" s="39" t="s">
        <v>69</v>
      </c>
      <c r="P2096" s="1">
        <v>26.14</v>
      </c>
      <c r="Q2096" s="39">
        <f>+P2096+M2096</f>
        <v>60.34</v>
      </c>
      <c r="R2096" s="99">
        <v>39</v>
      </c>
    </row>
    <row r="2097" spans="3:18" x14ac:dyDescent="0.15">
      <c r="C2097" s="97" t="s">
        <v>2122</v>
      </c>
      <c r="D2097" s="1" t="s">
        <v>68</v>
      </c>
      <c r="E2097" s="80" t="s">
        <v>61</v>
      </c>
      <c r="F2097" s="39" t="s">
        <v>62</v>
      </c>
      <c r="J2097" s="80"/>
      <c r="K2097" s="39"/>
      <c r="N2097" s="100"/>
      <c r="O2097" s="39"/>
      <c r="Q2097" s="39"/>
      <c r="R2097" s="80"/>
    </row>
    <row r="2098" spans="3:18" x14ac:dyDescent="0.15">
      <c r="C2098" s="97" t="s">
        <v>2123</v>
      </c>
      <c r="D2098" s="1" t="s">
        <v>85</v>
      </c>
      <c r="E2098" s="80" t="s">
        <v>61</v>
      </c>
      <c r="F2098" s="39" t="s">
        <v>69</v>
      </c>
      <c r="G2098" s="1">
        <v>10.46</v>
      </c>
      <c r="H2098" s="1">
        <v>0.78</v>
      </c>
      <c r="I2098" s="1">
        <v>11.24</v>
      </c>
      <c r="J2098" s="80">
        <v>1254</v>
      </c>
      <c r="K2098" s="39" t="s">
        <v>62</v>
      </c>
      <c r="N2098" s="100"/>
      <c r="O2098" s="39"/>
      <c r="Q2098" s="39"/>
      <c r="R2098" s="80"/>
    </row>
    <row r="2099" spans="3:18" x14ac:dyDescent="0.15">
      <c r="C2099" s="97" t="s">
        <v>2124</v>
      </c>
      <c r="D2099" s="1" t="s">
        <v>60</v>
      </c>
      <c r="E2099" s="80" t="s">
        <v>61</v>
      </c>
      <c r="F2099" s="39" t="s">
        <v>62</v>
      </c>
      <c r="J2099" s="80"/>
      <c r="K2099" s="39"/>
      <c r="N2099" s="100"/>
      <c r="O2099" s="39"/>
      <c r="Q2099" s="39"/>
      <c r="R2099" s="80"/>
    </row>
    <row r="2100" spans="3:18" x14ac:dyDescent="0.15">
      <c r="C2100" s="97" t="s">
        <v>2125</v>
      </c>
      <c r="D2100" s="1" t="s">
        <v>66</v>
      </c>
      <c r="E2100" s="80" t="s">
        <v>61</v>
      </c>
      <c r="F2100" s="39" t="s">
        <v>62</v>
      </c>
      <c r="J2100" s="80"/>
      <c r="K2100" s="39"/>
      <c r="N2100" s="100"/>
      <c r="O2100" s="39"/>
      <c r="Q2100" s="39"/>
      <c r="R2100" s="80"/>
    </row>
    <row r="2101" spans="3:18" x14ac:dyDescent="0.15">
      <c r="C2101" s="97" t="s">
        <v>2126</v>
      </c>
      <c r="D2101" s="1" t="s">
        <v>79</v>
      </c>
      <c r="E2101" s="80" t="s">
        <v>61</v>
      </c>
      <c r="F2101" s="39" t="s">
        <v>69</v>
      </c>
      <c r="G2101" s="1">
        <v>13.94</v>
      </c>
      <c r="H2101" s="1">
        <v>1.26</v>
      </c>
      <c r="I2101" s="1">
        <v>15.2</v>
      </c>
      <c r="J2101" s="80">
        <v>190</v>
      </c>
      <c r="K2101" s="39" t="s">
        <v>62</v>
      </c>
      <c r="N2101" s="100"/>
      <c r="O2101" s="39"/>
      <c r="Q2101" s="39"/>
      <c r="R2101" s="80"/>
    </row>
    <row r="2102" spans="3:18" x14ac:dyDescent="0.15">
      <c r="C2102" s="97" t="s">
        <v>2127</v>
      </c>
      <c r="D2102" s="1" t="s">
        <v>68</v>
      </c>
      <c r="E2102" s="80" t="s">
        <v>61</v>
      </c>
      <c r="F2102" s="39" t="s">
        <v>69</v>
      </c>
      <c r="G2102" s="98">
        <v>10.210000000000001</v>
      </c>
      <c r="H2102" s="98">
        <v>0.31</v>
      </c>
      <c r="I2102" s="98">
        <v>10.520000000000001</v>
      </c>
      <c r="J2102" s="99">
        <v>1359</v>
      </c>
      <c r="K2102" s="39" t="s">
        <v>69</v>
      </c>
      <c r="L2102" s="1">
        <v>16.829999999999998</v>
      </c>
      <c r="M2102" s="1">
        <v>27.35</v>
      </c>
      <c r="N2102" s="100">
        <v>751</v>
      </c>
      <c r="O2102" s="39" t="s">
        <v>69</v>
      </c>
      <c r="Q2102" s="39"/>
      <c r="R2102" s="80"/>
    </row>
    <row r="2103" spans="3:18" x14ac:dyDescent="0.15">
      <c r="C2103" s="97" t="s">
        <v>2128</v>
      </c>
      <c r="D2103" s="1" t="s">
        <v>68</v>
      </c>
      <c r="E2103" s="80" t="s">
        <v>61</v>
      </c>
      <c r="F2103" s="39" t="s">
        <v>69</v>
      </c>
      <c r="G2103" s="98">
        <v>10.72</v>
      </c>
      <c r="H2103" s="98">
        <v>0.31</v>
      </c>
      <c r="I2103" s="98">
        <v>11.030000000000001</v>
      </c>
      <c r="J2103" s="99">
        <v>1301</v>
      </c>
      <c r="K2103" s="39" t="s">
        <v>69</v>
      </c>
      <c r="L2103" s="1">
        <v>17.46</v>
      </c>
      <c r="M2103" s="1">
        <v>28.490000000000002</v>
      </c>
      <c r="N2103" s="100">
        <v>650</v>
      </c>
      <c r="O2103" s="39" t="s">
        <v>62</v>
      </c>
      <c r="Q2103" s="39"/>
      <c r="R2103" s="80"/>
    </row>
    <row r="2104" spans="3:18" x14ac:dyDescent="0.15">
      <c r="C2104" s="97" t="s">
        <v>2129</v>
      </c>
      <c r="D2104" s="1" t="s">
        <v>64</v>
      </c>
      <c r="E2104" s="80" t="s">
        <v>61</v>
      </c>
      <c r="F2104" s="39" t="s">
        <v>69</v>
      </c>
      <c r="G2104" s="98">
        <v>13.23</v>
      </c>
      <c r="H2104" s="98">
        <v>1.89</v>
      </c>
      <c r="I2104" s="98">
        <v>15.120000000000001</v>
      </c>
      <c r="J2104" s="99">
        <v>204</v>
      </c>
      <c r="K2104" s="39" t="s">
        <v>69</v>
      </c>
      <c r="L2104" s="1">
        <v>17.010000000000002</v>
      </c>
      <c r="M2104" s="1">
        <v>32.130000000000003</v>
      </c>
      <c r="N2104" s="100">
        <v>179</v>
      </c>
      <c r="O2104" s="39" t="s">
        <v>62</v>
      </c>
      <c r="Q2104" s="39"/>
      <c r="R2104" s="80"/>
    </row>
    <row r="2105" spans="3:18" x14ac:dyDescent="0.15">
      <c r="C2105" s="97" t="s">
        <v>2130</v>
      </c>
      <c r="D2105" s="1" t="s">
        <v>68</v>
      </c>
      <c r="E2105" s="80" t="s">
        <v>61</v>
      </c>
      <c r="F2105" s="39" t="s">
        <v>69</v>
      </c>
      <c r="G2105" s="98">
        <v>13.38</v>
      </c>
      <c r="H2105" s="98">
        <v>1.1000000000000001</v>
      </c>
      <c r="I2105" s="98">
        <v>14.48</v>
      </c>
      <c r="J2105" s="99">
        <v>314</v>
      </c>
      <c r="K2105" s="39" t="s">
        <v>69</v>
      </c>
      <c r="L2105" s="1">
        <v>16.809999999999999</v>
      </c>
      <c r="M2105" s="1">
        <v>31.29</v>
      </c>
      <c r="N2105" s="100">
        <v>258</v>
      </c>
      <c r="O2105" s="39" t="str">
        <f>+VLOOKUP(C2105,'[1]Notas 3º - TL'!$A$1:$B$678,2,"FALSO")</f>
        <v>SI</v>
      </c>
      <c r="Q2105" s="39"/>
      <c r="R2105" s="80"/>
    </row>
    <row r="2106" spans="3:18" x14ac:dyDescent="0.15">
      <c r="C2106" s="97" t="s">
        <v>2131</v>
      </c>
      <c r="D2106" s="1" t="s">
        <v>85</v>
      </c>
      <c r="E2106" s="80" t="s">
        <v>61</v>
      </c>
      <c r="F2106" s="39" t="s">
        <v>62</v>
      </c>
      <c r="J2106" s="80"/>
      <c r="K2106" s="39"/>
      <c r="N2106" s="100"/>
      <c r="O2106" s="39"/>
      <c r="Q2106" s="39"/>
      <c r="R2106" s="80"/>
    </row>
    <row r="2107" spans="3:18" x14ac:dyDescent="0.15">
      <c r="C2107" s="97" t="s">
        <v>2132</v>
      </c>
      <c r="D2107" s="1" t="s">
        <v>85</v>
      </c>
      <c r="E2107" s="80" t="s">
        <v>61</v>
      </c>
      <c r="F2107" s="39" t="s">
        <v>69</v>
      </c>
      <c r="G2107" s="98">
        <v>11.08</v>
      </c>
      <c r="H2107" s="98">
        <v>2.0499999999999998</v>
      </c>
      <c r="I2107" s="98">
        <v>13.129999999999999</v>
      </c>
      <c r="J2107" s="99">
        <v>692</v>
      </c>
      <c r="K2107" s="39" t="s">
        <v>69</v>
      </c>
      <c r="L2107" s="1">
        <v>16.8</v>
      </c>
      <c r="M2107" s="1">
        <v>29.93</v>
      </c>
      <c r="N2107" s="100">
        <v>457</v>
      </c>
      <c r="O2107" s="39" t="str">
        <f>+VLOOKUP(C2107,'[1]Notas 3º - TL'!$A$1:$B$678,2,"FALSO")</f>
        <v>SI</v>
      </c>
      <c r="Q2107" s="39"/>
      <c r="R2107" s="80"/>
    </row>
    <row r="2108" spans="3:18" x14ac:dyDescent="0.15">
      <c r="C2108" s="97" t="s">
        <v>2133</v>
      </c>
      <c r="D2108" s="1" t="s">
        <v>68</v>
      </c>
      <c r="E2108" s="80" t="s">
        <v>61</v>
      </c>
      <c r="F2108" s="39" t="s">
        <v>69</v>
      </c>
      <c r="G2108" s="1">
        <v>10.8</v>
      </c>
      <c r="H2108" s="1">
        <v>1.89</v>
      </c>
      <c r="I2108" s="1">
        <v>12.690000000000001</v>
      </c>
      <c r="J2108" s="80">
        <v>859</v>
      </c>
      <c r="K2108" s="39" t="s">
        <v>62</v>
      </c>
      <c r="N2108" s="100"/>
      <c r="O2108" s="39"/>
      <c r="Q2108" s="39"/>
      <c r="R2108" s="80"/>
    </row>
    <row r="2109" spans="3:18" x14ac:dyDescent="0.15">
      <c r="C2109" s="97" t="s">
        <v>2134</v>
      </c>
      <c r="D2109" s="1" t="s">
        <v>68</v>
      </c>
      <c r="E2109" s="80" t="s">
        <v>88</v>
      </c>
      <c r="F2109" s="39" t="s">
        <v>62</v>
      </c>
      <c r="J2109" s="80"/>
      <c r="K2109" s="39"/>
      <c r="N2109" s="100"/>
      <c r="O2109" s="39"/>
      <c r="Q2109" s="39"/>
      <c r="R2109" s="80"/>
    </row>
    <row r="2110" spans="3:18" x14ac:dyDescent="0.15">
      <c r="C2110" s="97" t="s">
        <v>2135</v>
      </c>
      <c r="D2110" s="1" t="s">
        <v>85</v>
      </c>
      <c r="E2110" s="80" t="s">
        <v>61</v>
      </c>
      <c r="F2110" s="39" t="s">
        <v>62</v>
      </c>
      <c r="J2110" s="80"/>
      <c r="K2110" s="39"/>
      <c r="N2110" s="100"/>
      <c r="O2110" s="39"/>
      <c r="Q2110" s="39"/>
      <c r="R2110" s="80"/>
    </row>
    <row r="2111" spans="3:18" x14ac:dyDescent="0.15">
      <c r="C2111" s="97" t="s">
        <v>2136</v>
      </c>
      <c r="D2111" s="1" t="s">
        <v>82</v>
      </c>
      <c r="E2111" s="80" t="s">
        <v>61</v>
      </c>
      <c r="F2111" s="39" t="s">
        <v>62</v>
      </c>
      <c r="J2111" s="80"/>
      <c r="K2111" s="39"/>
      <c r="N2111" s="100"/>
      <c r="O2111" s="39"/>
      <c r="Q2111" s="39"/>
      <c r="R2111" s="80"/>
    </row>
    <row r="2112" spans="3:18" x14ac:dyDescent="0.15">
      <c r="C2112" s="97" t="s">
        <v>2137</v>
      </c>
      <c r="D2112" s="1" t="s">
        <v>85</v>
      </c>
      <c r="E2112" s="80" t="s">
        <v>61</v>
      </c>
      <c r="F2112" s="39" t="s">
        <v>69</v>
      </c>
      <c r="G2112" s="98">
        <v>10.16</v>
      </c>
      <c r="H2112" s="98">
        <v>0.78</v>
      </c>
      <c r="I2112" s="98">
        <v>10.94</v>
      </c>
      <c r="J2112" s="99">
        <v>1317</v>
      </c>
      <c r="K2112" s="39" t="s">
        <v>69</v>
      </c>
      <c r="L2112" s="1">
        <v>16.04</v>
      </c>
      <c r="M2112" s="1">
        <v>26.979999999999997</v>
      </c>
      <c r="N2112" s="100">
        <v>774</v>
      </c>
      <c r="O2112" s="39" t="s">
        <v>62</v>
      </c>
      <c r="Q2112" s="39"/>
      <c r="R2112" s="80"/>
    </row>
    <row r="2113" spans="2:18" x14ac:dyDescent="0.15">
      <c r="C2113" s="97" t="s">
        <v>2138</v>
      </c>
      <c r="D2113" s="1" t="s">
        <v>82</v>
      </c>
      <c r="E2113" s="80" t="s">
        <v>61</v>
      </c>
      <c r="F2113" s="39" t="s">
        <v>62</v>
      </c>
      <c r="J2113" s="80"/>
      <c r="K2113" s="39"/>
      <c r="N2113" s="100"/>
      <c r="O2113" s="39"/>
      <c r="Q2113" s="39"/>
      <c r="R2113" s="80"/>
    </row>
    <row r="2114" spans="2:18" x14ac:dyDescent="0.15">
      <c r="C2114" s="97" t="s">
        <v>2376</v>
      </c>
      <c r="D2114" s="1" t="s">
        <v>85</v>
      </c>
      <c r="E2114" s="80" t="s">
        <v>61</v>
      </c>
      <c r="F2114" s="39" t="s">
        <v>69</v>
      </c>
      <c r="G2114" s="98">
        <v>14.09</v>
      </c>
      <c r="H2114" s="98">
        <v>3</v>
      </c>
      <c r="I2114" s="98">
        <v>17.09</v>
      </c>
      <c r="J2114" s="99">
        <v>24</v>
      </c>
      <c r="K2114" s="39" t="s">
        <v>69</v>
      </c>
      <c r="L2114" s="1">
        <v>17.579999999999998</v>
      </c>
      <c r="M2114" s="1">
        <v>34.67</v>
      </c>
      <c r="N2114" s="100">
        <v>46</v>
      </c>
      <c r="O2114" s="39" t="s">
        <v>69</v>
      </c>
      <c r="P2114" s="1">
        <v>24.8</v>
      </c>
      <c r="Q2114" s="39">
        <f>+P2114+M2114</f>
        <v>59.47</v>
      </c>
      <c r="R2114" s="99">
        <v>52</v>
      </c>
    </row>
    <row r="2115" spans="2:18" x14ac:dyDescent="0.15">
      <c r="C2115" s="97" t="s">
        <v>2140</v>
      </c>
      <c r="D2115" s="1" t="s">
        <v>64</v>
      </c>
      <c r="E2115" s="80" t="s">
        <v>61</v>
      </c>
      <c r="F2115" s="39" t="s">
        <v>62</v>
      </c>
      <c r="J2115" s="80"/>
      <c r="K2115" s="39"/>
      <c r="N2115" s="100"/>
      <c r="O2115" s="39"/>
      <c r="Q2115" s="39"/>
      <c r="R2115" s="80"/>
    </row>
    <row r="2116" spans="2:18" x14ac:dyDescent="0.15">
      <c r="C2116" s="97" t="s">
        <v>2141</v>
      </c>
      <c r="D2116" s="1" t="s">
        <v>68</v>
      </c>
      <c r="E2116" s="80" t="s">
        <v>61</v>
      </c>
      <c r="F2116" s="39" t="s">
        <v>62</v>
      </c>
      <c r="J2116" s="80"/>
      <c r="K2116" s="39"/>
      <c r="N2116" s="100"/>
      <c r="O2116" s="39"/>
      <c r="Q2116" s="39"/>
      <c r="R2116" s="80"/>
    </row>
    <row r="2117" spans="2:18" x14ac:dyDescent="0.15">
      <c r="C2117" s="97" t="s">
        <v>2142</v>
      </c>
      <c r="D2117" s="1" t="s">
        <v>60</v>
      </c>
      <c r="E2117" s="80" t="s">
        <v>61</v>
      </c>
      <c r="F2117" s="39" t="s">
        <v>69</v>
      </c>
      <c r="G2117" s="1">
        <v>10.51</v>
      </c>
      <c r="H2117" s="1">
        <v>1.26</v>
      </c>
      <c r="I2117" s="1">
        <v>11.77</v>
      </c>
      <c r="J2117" s="80">
        <v>1123</v>
      </c>
      <c r="K2117" s="39" t="s">
        <v>62</v>
      </c>
      <c r="N2117" s="100"/>
      <c r="O2117" s="39"/>
      <c r="Q2117" s="39"/>
      <c r="R2117" s="80"/>
    </row>
    <row r="2118" spans="2:18" x14ac:dyDescent="0.15">
      <c r="C2118" s="97" t="s">
        <v>2143</v>
      </c>
      <c r="D2118" s="1" t="s">
        <v>68</v>
      </c>
      <c r="E2118" s="80" t="s">
        <v>61</v>
      </c>
      <c r="F2118" s="39" t="s">
        <v>62</v>
      </c>
      <c r="J2118" s="80"/>
      <c r="K2118" s="39"/>
      <c r="N2118" s="100"/>
      <c r="O2118" s="39"/>
      <c r="Q2118" s="39"/>
      <c r="R2118" s="80"/>
    </row>
    <row r="2119" spans="2:18" x14ac:dyDescent="0.15">
      <c r="C2119" s="97" t="s">
        <v>2144</v>
      </c>
      <c r="D2119" s="1" t="s">
        <v>66</v>
      </c>
      <c r="E2119" s="80" t="s">
        <v>61</v>
      </c>
      <c r="F2119" s="39" t="s">
        <v>62</v>
      </c>
      <c r="J2119" s="80"/>
      <c r="K2119" s="39"/>
      <c r="N2119" s="100"/>
      <c r="O2119" s="39"/>
      <c r="Q2119" s="39"/>
      <c r="R2119" s="80"/>
    </row>
    <row r="2120" spans="2:18" x14ac:dyDescent="0.15">
      <c r="C2120" s="97" t="s">
        <v>2145</v>
      </c>
      <c r="D2120" s="1" t="s">
        <v>82</v>
      </c>
      <c r="E2120" s="80" t="s">
        <v>61</v>
      </c>
      <c r="F2120" s="39" t="s">
        <v>62</v>
      </c>
      <c r="J2120" s="80"/>
      <c r="K2120" s="39"/>
      <c r="N2120" s="100"/>
      <c r="O2120" s="39"/>
      <c r="Q2120" s="39"/>
      <c r="R2120" s="80"/>
    </row>
    <row r="2121" spans="2:18" x14ac:dyDescent="0.15">
      <c r="C2121" s="97" t="s">
        <v>2146</v>
      </c>
      <c r="D2121" s="1" t="s">
        <v>85</v>
      </c>
      <c r="E2121" s="80" t="s">
        <v>61</v>
      </c>
      <c r="F2121" s="39" t="s">
        <v>62</v>
      </c>
      <c r="J2121" s="80"/>
      <c r="K2121" s="39"/>
      <c r="N2121" s="100"/>
      <c r="O2121" s="39"/>
      <c r="Q2121" s="39"/>
      <c r="R2121" s="80"/>
    </row>
    <row r="2122" spans="2:18" x14ac:dyDescent="0.15">
      <c r="C2122" s="97" t="s">
        <v>2378</v>
      </c>
      <c r="D2122" s="1" t="s">
        <v>60</v>
      </c>
      <c r="E2122" s="80" t="s">
        <v>61</v>
      </c>
      <c r="F2122" s="39" t="s">
        <v>69</v>
      </c>
      <c r="G2122" s="98">
        <v>12.15</v>
      </c>
      <c r="H2122" s="98">
        <v>2.36</v>
      </c>
      <c r="I2122" s="98">
        <v>14.51</v>
      </c>
      <c r="J2122" s="99">
        <v>308</v>
      </c>
      <c r="K2122" s="39" t="s">
        <v>69</v>
      </c>
      <c r="L2122" s="1">
        <v>15.91</v>
      </c>
      <c r="M2122" s="1">
        <v>30.42</v>
      </c>
      <c r="N2122" s="100">
        <v>367</v>
      </c>
      <c r="O2122" s="39" t="s">
        <v>69</v>
      </c>
      <c r="P2122" s="1">
        <v>23.89</v>
      </c>
      <c r="Q2122" s="39">
        <f>+P2122+M2122</f>
        <v>54.31</v>
      </c>
      <c r="R2122" s="99">
        <v>224</v>
      </c>
    </row>
    <row r="2123" spans="2:18" x14ac:dyDescent="0.15">
      <c r="C2123" s="97" t="s">
        <v>2148</v>
      </c>
      <c r="D2123" s="1" t="s">
        <v>68</v>
      </c>
      <c r="E2123" s="80" t="s">
        <v>61</v>
      </c>
      <c r="F2123" s="39" t="s">
        <v>62</v>
      </c>
      <c r="J2123" s="80"/>
      <c r="K2123" s="39"/>
      <c r="N2123" s="100"/>
      <c r="O2123" s="39"/>
      <c r="Q2123" s="39"/>
      <c r="R2123" s="80"/>
    </row>
    <row r="2124" spans="2:18" x14ac:dyDescent="0.15">
      <c r="C2124" s="97" t="s">
        <v>2380</v>
      </c>
      <c r="D2124" s="1" t="s">
        <v>68</v>
      </c>
      <c r="E2124" s="80" t="s">
        <v>61</v>
      </c>
      <c r="F2124" s="39" t="s">
        <v>69</v>
      </c>
      <c r="G2124" s="98">
        <v>14.3</v>
      </c>
      <c r="H2124" s="98">
        <v>1.73</v>
      </c>
      <c r="I2124" s="98">
        <v>16.03</v>
      </c>
      <c r="J2124" s="99">
        <v>94</v>
      </c>
      <c r="K2124" s="39" t="s">
        <v>69</v>
      </c>
      <c r="L2124" s="1">
        <v>17.12</v>
      </c>
      <c r="M2124" s="1">
        <v>33.150000000000006</v>
      </c>
      <c r="N2124" s="100">
        <v>112</v>
      </c>
      <c r="O2124" s="39" t="s">
        <v>69</v>
      </c>
      <c r="P2124" s="1">
        <v>22.7</v>
      </c>
      <c r="Q2124" s="39">
        <f>+P2124+M2124</f>
        <v>55.850000000000009</v>
      </c>
      <c r="R2124" s="99">
        <v>142</v>
      </c>
    </row>
    <row r="2125" spans="2:18" x14ac:dyDescent="0.15">
      <c r="C2125" s="97" t="s">
        <v>2150</v>
      </c>
      <c r="D2125" s="1" t="s">
        <v>66</v>
      </c>
      <c r="E2125" s="80" t="s">
        <v>61</v>
      </c>
      <c r="F2125" s="39" t="s">
        <v>69</v>
      </c>
      <c r="G2125" s="98">
        <v>10.06</v>
      </c>
      <c r="H2125" s="98">
        <v>0.47</v>
      </c>
      <c r="I2125" s="98">
        <v>10.530000000000001</v>
      </c>
      <c r="J2125" s="99">
        <v>1358</v>
      </c>
      <c r="K2125" s="39" t="s">
        <v>69</v>
      </c>
      <c r="L2125" s="1">
        <v>15.55</v>
      </c>
      <c r="M2125" s="1">
        <v>26.080000000000002</v>
      </c>
      <c r="N2125" s="100">
        <v>800</v>
      </c>
      <c r="O2125" s="39" t="s">
        <v>62</v>
      </c>
      <c r="Q2125" s="39"/>
      <c r="R2125" s="80"/>
    </row>
    <row r="2126" spans="2:18" x14ac:dyDescent="0.15">
      <c r="C2126" s="97" t="s">
        <v>2151</v>
      </c>
      <c r="D2126" s="1" t="s">
        <v>66</v>
      </c>
      <c r="E2126" s="80" t="s">
        <v>61</v>
      </c>
      <c r="F2126" s="39" t="s">
        <v>62</v>
      </c>
      <c r="J2126" s="80"/>
      <c r="K2126" s="39"/>
      <c r="N2126" s="100"/>
      <c r="O2126" s="39"/>
      <c r="Q2126" s="39"/>
      <c r="R2126" s="80"/>
    </row>
    <row r="2127" spans="2:18" x14ac:dyDescent="0.15">
      <c r="C2127" s="97" t="s">
        <v>2388</v>
      </c>
      <c r="D2127" s="1" t="s">
        <v>82</v>
      </c>
      <c r="E2127" s="80" t="s">
        <v>61</v>
      </c>
      <c r="F2127" s="39" t="s">
        <v>69</v>
      </c>
      <c r="G2127" s="98">
        <v>11.27</v>
      </c>
      <c r="H2127" s="98">
        <v>1.1000000000000001</v>
      </c>
      <c r="I2127" s="98">
        <v>12.37</v>
      </c>
      <c r="J2127" s="99">
        <v>956</v>
      </c>
      <c r="K2127" s="39" t="s">
        <v>69</v>
      </c>
      <c r="L2127" s="1">
        <v>17.559999999999999</v>
      </c>
      <c r="M2127" s="1">
        <v>29.93</v>
      </c>
      <c r="N2127" s="100">
        <v>458</v>
      </c>
      <c r="O2127" s="39" t="s">
        <v>69</v>
      </c>
      <c r="P2127" s="1">
        <v>24.19</v>
      </c>
      <c r="Q2127" s="39">
        <f>+P2127+M2127</f>
        <v>54.120000000000005</v>
      </c>
      <c r="R2127" s="99">
        <v>234</v>
      </c>
    </row>
    <row r="2128" spans="2:18" x14ac:dyDescent="0.15">
      <c r="B2128" s="259"/>
      <c r="C2128" s="260" t="s">
        <v>2153</v>
      </c>
      <c r="D2128" s="259" t="s">
        <v>66</v>
      </c>
      <c r="E2128" s="261" t="s">
        <v>61</v>
      </c>
      <c r="F2128" s="262" t="s">
        <v>62</v>
      </c>
      <c r="G2128" s="259"/>
      <c r="H2128" s="259"/>
      <c r="I2128" s="259"/>
      <c r="J2128" s="261"/>
      <c r="K2128" s="262"/>
      <c r="L2128" s="259"/>
      <c r="M2128" s="259"/>
      <c r="N2128" s="263"/>
      <c r="O2128" s="262"/>
      <c r="P2128" s="259"/>
      <c r="Q2128" s="262"/>
      <c r="R2128" s="261"/>
    </row>
    <row r="2129" spans="3:18" x14ac:dyDescent="0.15">
      <c r="C2129" s="97" t="s">
        <v>2154</v>
      </c>
      <c r="D2129" s="1" t="s">
        <v>66</v>
      </c>
      <c r="E2129" s="80" t="s">
        <v>61</v>
      </c>
      <c r="F2129" s="39" t="s">
        <v>62</v>
      </c>
      <c r="J2129" s="80"/>
      <c r="K2129" s="39"/>
      <c r="N2129" s="100"/>
      <c r="O2129" s="39"/>
      <c r="Q2129" s="39"/>
      <c r="R2129" s="80"/>
    </row>
    <row r="2130" spans="3:18" x14ac:dyDescent="0.15">
      <c r="C2130" s="97" t="s">
        <v>2155</v>
      </c>
      <c r="D2130" s="1" t="s">
        <v>66</v>
      </c>
      <c r="E2130" s="80" t="s">
        <v>61</v>
      </c>
      <c r="F2130" s="39" t="s">
        <v>69</v>
      </c>
      <c r="G2130" s="1">
        <v>13.53</v>
      </c>
      <c r="H2130" s="1">
        <v>0.78</v>
      </c>
      <c r="I2130" s="1">
        <v>14.309999999999999</v>
      </c>
      <c r="J2130" s="80">
        <v>354</v>
      </c>
      <c r="K2130" s="39" t="s">
        <v>62</v>
      </c>
      <c r="N2130" s="100"/>
      <c r="O2130" s="39"/>
      <c r="Q2130" s="39"/>
      <c r="R2130" s="80"/>
    </row>
    <row r="2131" spans="3:18" x14ac:dyDescent="0.15">
      <c r="C2131" s="97" t="s">
        <v>2393</v>
      </c>
      <c r="D2131" s="1" t="s">
        <v>79</v>
      </c>
      <c r="E2131" s="80" t="s">
        <v>61</v>
      </c>
      <c r="F2131" s="39" t="s">
        <v>69</v>
      </c>
      <c r="G2131" s="98">
        <v>15.11</v>
      </c>
      <c r="H2131" s="98">
        <v>0.94</v>
      </c>
      <c r="I2131" s="98">
        <v>16.05</v>
      </c>
      <c r="J2131" s="99">
        <v>91</v>
      </c>
      <c r="K2131" s="39" t="s">
        <v>69</v>
      </c>
      <c r="L2131" s="1">
        <v>18.66</v>
      </c>
      <c r="M2131" s="1">
        <v>34.71</v>
      </c>
      <c r="N2131" s="100">
        <v>45</v>
      </c>
      <c r="O2131" s="39" t="s">
        <v>69</v>
      </c>
      <c r="P2131" s="1">
        <v>28.28</v>
      </c>
      <c r="Q2131" s="39">
        <f>+P2131+M2131</f>
        <v>62.99</v>
      </c>
      <c r="R2131" s="99">
        <v>9</v>
      </c>
    </row>
    <row r="2132" spans="3:18" x14ac:dyDescent="0.15">
      <c r="C2132" s="97" t="s">
        <v>2157</v>
      </c>
      <c r="D2132" s="1" t="s">
        <v>66</v>
      </c>
      <c r="E2132" s="80" t="s">
        <v>61</v>
      </c>
      <c r="F2132" s="39" t="s">
        <v>62</v>
      </c>
      <c r="J2132" s="80"/>
      <c r="K2132" s="39"/>
      <c r="N2132" s="100"/>
      <c r="O2132" s="39"/>
      <c r="Q2132" s="39"/>
      <c r="R2132" s="80"/>
    </row>
    <row r="2133" spans="3:18" x14ac:dyDescent="0.15">
      <c r="C2133" s="97" t="s">
        <v>2394</v>
      </c>
      <c r="D2133" s="1" t="s">
        <v>68</v>
      </c>
      <c r="E2133" s="80" t="s">
        <v>61</v>
      </c>
      <c r="F2133" s="39" t="s">
        <v>69</v>
      </c>
      <c r="G2133" s="98">
        <v>14.43</v>
      </c>
      <c r="H2133" s="98">
        <v>1.73</v>
      </c>
      <c r="I2133" s="98">
        <v>16.16</v>
      </c>
      <c r="J2133" s="99">
        <v>87</v>
      </c>
      <c r="K2133" s="39" t="s">
        <v>69</v>
      </c>
      <c r="L2133" s="1">
        <v>16.37</v>
      </c>
      <c r="M2133" s="1">
        <v>32.53</v>
      </c>
      <c r="N2133" s="100">
        <v>152</v>
      </c>
      <c r="O2133" s="39" t="s">
        <v>69</v>
      </c>
      <c r="P2133" s="1">
        <v>25.02</v>
      </c>
      <c r="Q2133" s="39">
        <f>+P2133+M2133</f>
        <v>57.55</v>
      </c>
      <c r="R2133" s="99">
        <v>94</v>
      </c>
    </row>
    <row r="2134" spans="3:18" x14ac:dyDescent="0.15">
      <c r="C2134" s="97" t="s">
        <v>2159</v>
      </c>
      <c r="D2134" s="1" t="s">
        <v>68</v>
      </c>
      <c r="E2134" s="80" t="s">
        <v>61</v>
      </c>
      <c r="F2134" s="39" t="s">
        <v>62</v>
      </c>
      <c r="J2134" s="80"/>
      <c r="K2134" s="39"/>
      <c r="N2134" s="100"/>
      <c r="O2134" s="39"/>
      <c r="Q2134" s="39"/>
      <c r="R2134" s="80"/>
    </row>
    <row r="2135" spans="3:18" x14ac:dyDescent="0.15">
      <c r="C2135" s="97" t="s">
        <v>2160</v>
      </c>
      <c r="D2135" s="1" t="s">
        <v>68</v>
      </c>
      <c r="E2135" s="80" t="s">
        <v>61</v>
      </c>
      <c r="F2135" s="39" t="s">
        <v>62</v>
      </c>
      <c r="J2135" s="80"/>
      <c r="K2135" s="39"/>
      <c r="N2135" s="100"/>
      <c r="O2135" s="39"/>
      <c r="Q2135" s="39"/>
      <c r="R2135" s="80"/>
    </row>
    <row r="2136" spans="3:18" x14ac:dyDescent="0.15">
      <c r="C2136" s="97" t="s">
        <v>2161</v>
      </c>
      <c r="D2136" s="1" t="s">
        <v>68</v>
      </c>
      <c r="E2136" s="80" t="s">
        <v>61</v>
      </c>
      <c r="F2136" s="39" t="s">
        <v>69</v>
      </c>
      <c r="G2136" s="98">
        <v>10.6</v>
      </c>
      <c r="H2136" s="98">
        <v>1.73</v>
      </c>
      <c r="I2136" s="98">
        <v>12.33</v>
      </c>
      <c r="J2136" s="99">
        <v>971</v>
      </c>
      <c r="K2136" s="39" t="s">
        <v>69</v>
      </c>
      <c r="L2136" s="1">
        <v>18.27</v>
      </c>
      <c r="M2136" s="1">
        <v>30.6</v>
      </c>
      <c r="N2136" s="100">
        <v>346</v>
      </c>
      <c r="O2136" s="39" t="s">
        <v>62</v>
      </c>
      <c r="Q2136" s="39"/>
      <c r="R2136" s="80"/>
    </row>
    <row r="2137" spans="3:18" x14ac:dyDescent="0.15">
      <c r="C2137" s="97" t="s">
        <v>2395</v>
      </c>
      <c r="D2137" s="1" t="s">
        <v>72</v>
      </c>
      <c r="E2137" s="80" t="s">
        <v>61</v>
      </c>
      <c r="F2137" s="39" t="s">
        <v>69</v>
      </c>
      <c r="G2137" s="98">
        <v>13.13</v>
      </c>
      <c r="H2137" s="98">
        <v>1.73</v>
      </c>
      <c r="I2137" s="98">
        <v>14.860000000000001</v>
      </c>
      <c r="J2137" s="99">
        <v>248</v>
      </c>
      <c r="K2137" s="39" t="s">
        <v>69</v>
      </c>
      <c r="L2137" s="1">
        <v>18.55</v>
      </c>
      <c r="M2137" s="1">
        <v>33.410000000000004</v>
      </c>
      <c r="N2137" s="100">
        <v>93</v>
      </c>
      <c r="O2137" s="39" t="s">
        <v>69</v>
      </c>
      <c r="P2137" s="1">
        <v>24.25</v>
      </c>
      <c r="Q2137" s="39">
        <f>+P2137+M2137</f>
        <v>57.660000000000004</v>
      </c>
      <c r="R2137" s="99">
        <v>89</v>
      </c>
    </row>
    <row r="2138" spans="3:18" x14ac:dyDescent="0.15">
      <c r="C2138" s="97" t="s">
        <v>2163</v>
      </c>
      <c r="D2138" s="1" t="s">
        <v>64</v>
      </c>
      <c r="E2138" s="80" t="s">
        <v>88</v>
      </c>
      <c r="F2138" s="39" t="s">
        <v>62</v>
      </c>
      <c r="J2138" s="80"/>
      <c r="K2138" s="39"/>
      <c r="N2138" s="100"/>
      <c r="O2138" s="39"/>
      <c r="Q2138" s="39"/>
      <c r="R2138" s="80"/>
    </row>
    <row r="2139" spans="3:18" x14ac:dyDescent="0.15">
      <c r="C2139" s="97" t="s">
        <v>2164</v>
      </c>
      <c r="D2139" s="1" t="s">
        <v>72</v>
      </c>
      <c r="E2139" s="80" t="s">
        <v>61</v>
      </c>
      <c r="F2139" s="39" t="s">
        <v>62</v>
      </c>
      <c r="J2139" s="80"/>
      <c r="K2139" s="39"/>
      <c r="N2139" s="100"/>
      <c r="O2139" s="39"/>
      <c r="Q2139" s="39"/>
      <c r="R2139" s="80"/>
    </row>
    <row r="2140" spans="3:18" x14ac:dyDescent="0.15">
      <c r="C2140" s="97" t="s">
        <v>2165</v>
      </c>
      <c r="D2140" s="1" t="s">
        <v>68</v>
      </c>
      <c r="E2140" s="80" t="s">
        <v>61</v>
      </c>
      <c r="F2140" s="39" t="s">
        <v>62</v>
      </c>
      <c r="J2140" s="80"/>
      <c r="K2140" s="39"/>
      <c r="N2140" s="100"/>
      <c r="O2140" s="39"/>
      <c r="Q2140" s="39"/>
      <c r="R2140" s="80"/>
    </row>
    <row r="2141" spans="3:18" x14ac:dyDescent="0.15">
      <c r="C2141" s="97" t="s">
        <v>2166</v>
      </c>
      <c r="D2141" s="1" t="s">
        <v>66</v>
      </c>
      <c r="E2141" s="80" t="s">
        <v>61</v>
      </c>
      <c r="F2141" s="39" t="s">
        <v>62</v>
      </c>
      <c r="J2141" s="80"/>
      <c r="K2141" s="39"/>
      <c r="N2141" s="100"/>
      <c r="O2141" s="39"/>
      <c r="Q2141" s="39"/>
      <c r="R2141" s="80"/>
    </row>
    <row r="2142" spans="3:18" x14ac:dyDescent="0.15">
      <c r="C2142" s="97" t="s">
        <v>2167</v>
      </c>
      <c r="D2142" s="1" t="s">
        <v>66</v>
      </c>
      <c r="E2142" s="80" t="s">
        <v>61</v>
      </c>
      <c r="F2142" s="39" t="s">
        <v>69</v>
      </c>
      <c r="G2142" s="1">
        <v>10.1</v>
      </c>
      <c r="H2142" s="1">
        <v>1.73</v>
      </c>
      <c r="I2142" s="1">
        <v>11.83</v>
      </c>
      <c r="J2142" s="80">
        <v>1106</v>
      </c>
      <c r="K2142" s="39" t="s">
        <v>62</v>
      </c>
      <c r="N2142" s="100"/>
      <c r="O2142" s="39"/>
      <c r="Q2142" s="39"/>
      <c r="R2142" s="80"/>
    </row>
    <row r="2143" spans="3:18" x14ac:dyDescent="0.15">
      <c r="C2143" s="97" t="s">
        <v>2168</v>
      </c>
      <c r="D2143" s="1" t="s">
        <v>64</v>
      </c>
      <c r="E2143" s="80" t="s">
        <v>61</v>
      </c>
      <c r="F2143" s="39" t="s">
        <v>69</v>
      </c>
      <c r="G2143" s="98">
        <v>11.48</v>
      </c>
      <c r="H2143" s="98">
        <v>0.94</v>
      </c>
      <c r="I2143" s="98">
        <v>12.42</v>
      </c>
      <c r="J2143" s="99">
        <v>943</v>
      </c>
      <c r="K2143" s="39" t="s">
        <v>69</v>
      </c>
      <c r="L2143" s="1">
        <v>16.760000000000002</v>
      </c>
      <c r="M2143" s="1">
        <v>29.18</v>
      </c>
      <c r="N2143" s="100">
        <v>568</v>
      </c>
      <c r="O2143" s="39" t="s">
        <v>62</v>
      </c>
      <c r="Q2143" s="39"/>
      <c r="R2143" s="80"/>
    </row>
    <row r="2144" spans="3:18" x14ac:dyDescent="0.15">
      <c r="C2144" s="97" t="s">
        <v>2169</v>
      </c>
      <c r="D2144" s="1" t="s">
        <v>79</v>
      </c>
      <c r="E2144" s="80" t="s">
        <v>88</v>
      </c>
      <c r="F2144" s="39" t="s">
        <v>62</v>
      </c>
      <c r="J2144" s="80"/>
      <c r="K2144" s="39"/>
      <c r="N2144" s="100"/>
      <c r="O2144" s="39"/>
      <c r="Q2144" s="39"/>
      <c r="R2144" s="80"/>
    </row>
    <row r="2145" spans="3:18" x14ac:dyDescent="0.15">
      <c r="C2145" s="97" t="s">
        <v>2414</v>
      </c>
      <c r="D2145" s="1" t="s">
        <v>60</v>
      </c>
      <c r="E2145" s="80" t="s">
        <v>61</v>
      </c>
      <c r="F2145" s="39" t="s">
        <v>69</v>
      </c>
      <c r="G2145" s="98">
        <v>11.58</v>
      </c>
      <c r="H2145" s="98">
        <v>1.42</v>
      </c>
      <c r="I2145" s="98">
        <v>13</v>
      </c>
      <c r="J2145" s="99">
        <v>742</v>
      </c>
      <c r="K2145" s="39" t="s">
        <v>69</v>
      </c>
      <c r="L2145" s="1">
        <v>17.3</v>
      </c>
      <c r="M2145" s="1">
        <v>30.3</v>
      </c>
      <c r="N2145" s="100">
        <v>385</v>
      </c>
      <c r="O2145" s="39" t="s">
        <v>69</v>
      </c>
      <c r="P2145" s="1">
        <v>20.49</v>
      </c>
      <c r="Q2145" s="39">
        <f>+P2145+M2145</f>
        <v>50.79</v>
      </c>
      <c r="R2145" s="99">
        <v>367</v>
      </c>
    </row>
    <row r="2146" spans="3:18" x14ac:dyDescent="0.15">
      <c r="C2146" s="97" t="s">
        <v>2171</v>
      </c>
      <c r="D2146" s="1" t="s">
        <v>68</v>
      </c>
      <c r="E2146" s="80" t="s">
        <v>61</v>
      </c>
      <c r="F2146" s="39" t="s">
        <v>62</v>
      </c>
      <c r="J2146" s="80"/>
      <c r="K2146" s="39"/>
      <c r="N2146" s="100"/>
      <c r="O2146" s="39"/>
      <c r="Q2146" s="39"/>
      <c r="R2146" s="80"/>
    </row>
    <row r="2147" spans="3:18" x14ac:dyDescent="0.15">
      <c r="C2147" s="97" t="s">
        <v>2172</v>
      </c>
      <c r="D2147" s="1" t="s">
        <v>68</v>
      </c>
      <c r="E2147" s="80" t="s">
        <v>61</v>
      </c>
      <c r="F2147" s="39" t="s">
        <v>62</v>
      </c>
      <c r="J2147" s="80"/>
      <c r="K2147" s="39"/>
      <c r="N2147" s="100"/>
      <c r="O2147" s="39"/>
      <c r="Q2147" s="39"/>
      <c r="R2147" s="80"/>
    </row>
    <row r="2148" spans="3:18" x14ac:dyDescent="0.15">
      <c r="C2148" s="97" t="s">
        <v>2173</v>
      </c>
      <c r="D2148" s="1" t="s">
        <v>79</v>
      </c>
      <c r="E2148" s="80" t="s">
        <v>61</v>
      </c>
      <c r="F2148" s="39" t="s">
        <v>62</v>
      </c>
      <c r="J2148" s="80"/>
      <c r="K2148" s="39"/>
      <c r="N2148" s="100"/>
      <c r="O2148" s="39"/>
      <c r="Q2148" s="39"/>
      <c r="R2148" s="80"/>
    </row>
    <row r="2149" spans="3:18" x14ac:dyDescent="0.15">
      <c r="C2149" s="97" t="s">
        <v>2443</v>
      </c>
      <c r="D2149" s="1" t="s">
        <v>79</v>
      </c>
      <c r="E2149" s="80" t="s">
        <v>61</v>
      </c>
      <c r="F2149" s="39" t="s">
        <v>69</v>
      </c>
      <c r="G2149" s="98">
        <v>12.43</v>
      </c>
      <c r="H2149" s="98">
        <v>1.57</v>
      </c>
      <c r="I2149" s="98">
        <v>14</v>
      </c>
      <c r="J2149" s="99">
        <v>430</v>
      </c>
      <c r="K2149" s="39" t="s">
        <v>69</v>
      </c>
      <c r="L2149" s="1">
        <v>17.11</v>
      </c>
      <c r="M2149" s="1">
        <v>31.11</v>
      </c>
      <c r="N2149" s="100">
        <v>283</v>
      </c>
      <c r="O2149" s="39" t="s">
        <v>69</v>
      </c>
      <c r="P2149" s="1">
        <v>24.16</v>
      </c>
      <c r="Q2149" s="39">
        <f>+P2149+M2149</f>
        <v>55.269999999999996</v>
      </c>
      <c r="R2149" s="99">
        <v>169</v>
      </c>
    </row>
    <row r="2150" spans="3:18" x14ac:dyDescent="0.15">
      <c r="C2150" s="97" t="s">
        <v>2472</v>
      </c>
      <c r="D2150" s="1" t="s">
        <v>66</v>
      </c>
      <c r="E2150" s="80" t="s">
        <v>61</v>
      </c>
      <c r="F2150" s="39" t="s">
        <v>69</v>
      </c>
      <c r="G2150" s="98">
        <v>13.83</v>
      </c>
      <c r="H2150" s="98">
        <v>1.89</v>
      </c>
      <c r="I2150" s="98">
        <v>15.72</v>
      </c>
      <c r="J2150" s="99">
        <v>128</v>
      </c>
      <c r="K2150" s="39" t="s">
        <v>69</v>
      </c>
      <c r="L2150" s="1">
        <v>15.65</v>
      </c>
      <c r="M2150" s="1">
        <v>31.37</v>
      </c>
      <c r="N2150" s="100">
        <v>252</v>
      </c>
      <c r="O2150" s="39" t="s">
        <v>69</v>
      </c>
      <c r="P2150" s="1">
        <v>25.74</v>
      </c>
      <c r="Q2150" s="39">
        <f>+P2150+M2150</f>
        <v>57.11</v>
      </c>
      <c r="R2150" s="99">
        <v>103</v>
      </c>
    </row>
    <row r="2151" spans="3:18" x14ac:dyDescent="0.15">
      <c r="C2151" s="97" t="s">
        <v>2176</v>
      </c>
      <c r="D2151" s="1" t="s">
        <v>79</v>
      </c>
      <c r="E2151" s="80" t="s">
        <v>61</v>
      </c>
      <c r="F2151" s="39" t="s">
        <v>62</v>
      </c>
      <c r="J2151" s="80"/>
      <c r="K2151" s="39"/>
      <c r="N2151" s="100"/>
      <c r="O2151" s="39"/>
      <c r="Q2151" s="39"/>
      <c r="R2151" s="80"/>
    </row>
    <row r="2152" spans="3:18" x14ac:dyDescent="0.15">
      <c r="C2152" s="97" t="s">
        <v>2177</v>
      </c>
      <c r="D2152" s="1" t="s">
        <v>79</v>
      </c>
      <c r="E2152" s="80" t="s">
        <v>61</v>
      </c>
      <c r="F2152" s="39" t="s">
        <v>62</v>
      </c>
      <c r="J2152" s="80"/>
      <c r="K2152" s="39"/>
      <c r="N2152" s="100"/>
      <c r="O2152" s="39"/>
      <c r="Q2152" s="39"/>
      <c r="R2152" s="80"/>
    </row>
    <row r="2153" spans="3:18" x14ac:dyDescent="0.15">
      <c r="C2153" s="97" t="s">
        <v>2178</v>
      </c>
      <c r="D2153" s="1" t="s">
        <v>85</v>
      </c>
      <c r="E2153" s="80" t="s">
        <v>61</v>
      </c>
      <c r="F2153" s="39" t="s">
        <v>62</v>
      </c>
      <c r="J2153" s="80"/>
      <c r="K2153" s="39"/>
      <c r="N2153" s="100"/>
      <c r="O2153" s="39"/>
      <c r="Q2153" s="39"/>
      <c r="R2153" s="80"/>
    </row>
    <row r="2154" spans="3:18" x14ac:dyDescent="0.15">
      <c r="C2154" s="97" t="s">
        <v>2179</v>
      </c>
      <c r="D2154" s="1" t="s">
        <v>60</v>
      </c>
      <c r="E2154" s="80" t="s">
        <v>61</v>
      </c>
      <c r="F2154" s="39" t="s">
        <v>69</v>
      </c>
      <c r="G2154" s="1">
        <v>10.86</v>
      </c>
      <c r="H2154" s="1">
        <v>1.73</v>
      </c>
      <c r="I2154" s="1">
        <v>12.59</v>
      </c>
      <c r="J2154" s="80">
        <v>889</v>
      </c>
      <c r="K2154" s="39" t="s">
        <v>62</v>
      </c>
      <c r="N2154" s="100"/>
      <c r="O2154" s="39"/>
      <c r="Q2154" s="39"/>
      <c r="R2154" s="80"/>
    </row>
    <row r="2155" spans="3:18" x14ac:dyDescent="0.15">
      <c r="C2155" s="97" t="s">
        <v>2180</v>
      </c>
      <c r="D2155" s="1" t="s">
        <v>79</v>
      </c>
      <c r="E2155" s="80" t="s">
        <v>61</v>
      </c>
      <c r="F2155" s="39" t="s">
        <v>69</v>
      </c>
      <c r="G2155" s="1">
        <v>10.08</v>
      </c>
      <c r="H2155" s="1">
        <v>2.21</v>
      </c>
      <c r="I2155" s="1">
        <v>12.29</v>
      </c>
      <c r="J2155" s="80">
        <v>983</v>
      </c>
      <c r="K2155" s="39" t="s">
        <v>62</v>
      </c>
      <c r="N2155" s="100"/>
      <c r="O2155" s="39"/>
      <c r="Q2155" s="39"/>
      <c r="R2155" s="80"/>
    </row>
    <row r="2156" spans="3:18" x14ac:dyDescent="0.15">
      <c r="C2156" s="97" t="s">
        <v>2181</v>
      </c>
      <c r="D2156" s="1" t="s">
        <v>72</v>
      </c>
      <c r="E2156" s="80" t="s">
        <v>61</v>
      </c>
      <c r="F2156" s="39" t="s">
        <v>69</v>
      </c>
      <c r="G2156" s="1">
        <v>12.77</v>
      </c>
      <c r="H2156" s="1">
        <v>1.1000000000000001</v>
      </c>
      <c r="I2156" s="1">
        <v>13.87</v>
      </c>
      <c r="J2156" s="80">
        <v>476</v>
      </c>
      <c r="K2156" s="39" t="s">
        <v>62</v>
      </c>
      <c r="N2156" s="100"/>
      <c r="O2156" s="39"/>
      <c r="Q2156" s="39"/>
      <c r="R2156" s="80"/>
    </row>
    <row r="2157" spans="3:18" x14ac:dyDescent="0.15">
      <c r="C2157" s="97" t="s">
        <v>2474</v>
      </c>
      <c r="D2157" s="1" t="s">
        <v>68</v>
      </c>
      <c r="E2157" s="80" t="s">
        <v>61</v>
      </c>
      <c r="F2157" s="39" t="s">
        <v>69</v>
      </c>
      <c r="G2157" s="98">
        <v>13.3</v>
      </c>
      <c r="H2157" s="98">
        <v>1.42</v>
      </c>
      <c r="I2157" s="98">
        <v>14.72</v>
      </c>
      <c r="J2157" s="99">
        <v>270</v>
      </c>
      <c r="K2157" s="39" t="s">
        <v>69</v>
      </c>
      <c r="L2157" s="1">
        <v>15.11</v>
      </c>
      <c r="M2157" s="1">
        <v>29.83</v>
      </c>
      <c r="N2157" s="100">
        <v>476</v>
      </c>
      <c r="O2157" s="39" t="s">
        <v>69</v>
      </c>
      <c r="P2157" s="1">
        <v>21.09</v>
      </c>
      <c r="Q2157" s="39">
        <f>+P2157+M2157</f>
        <v>50.92</v>
      </c>
      <c r="R2157" s="99">
        <v>361</v>
      </c>
    </row>
    <row r="2158" spans="3:18" x14ac:dyDescent="0.15">
      <c r="C2158" s="97" t="s">
        <v>2183</v>
      </c>
      <c r="D2158" s="1" t="s">
        <v>72</v>
      </c>
      <c r="E2158" s="80" t="s">
        <v>61</v>
      </c>
      <c r="F2158" s="39" t="s">
        <v>62</v>
      </c>
      <c r="J2158" s="80"/>
      <c r="K2158" s="39"/>
      <c r="N2158" s="100"/>
      <c r="O2158" s="39"/>
      <c r="Q2158" s="39"/>
      <c r="R2158" s="80"/>
    </row>
    <row r="2159" spans="3:18" x14ac:dyDescent="0.15">
      <c r="C2159" s="97" t="s">
        <v>2184</v>
      </c>
      <c r="D2159" s="1" t="s">
        <v>72</v>
      </c>
      <c r="E2159" s="80" t="s">
        <v>61</v>
      </c>
      <c r="F2159" s="39" t="s">
        <v>62</v>
      </c>
      <c r="J2159" s="80"/>
      <c r="K2159" s="39"/>
      <c r="N2159" s="100"/>
      <c r="O2159" s="39"/>
      <c r="Q2159" s="39"/>
      <c r="R2159" s="80"/>
    </row>
    <row r="2160" spans="3:18" x14ac:dyDescent="0.15">
      <c r="C2160" s="97" t="s">
        <v>2482</v>
      </c>
      <c r="D2160" s="1" t="s">
        <v>66</v>
      </c>
      <c r="E2160" s="80" t="s">
        <v>61</v>
      </c>
      <c r="F2160" s="39" t="s">
        <v>69</v>
      </c>
      <c r="G2160" s="98">
        <v>14.4</v>
      </c>
      <c r="H2160" s="98">
        <v>0.15</v>
      </c>
      <c r="I2160" s="98">
        <v>14.55</v>
      </c>
      <c r="J2160" s="99">
        <v>297</v>
      </c>
      <c r="K2160" s="39" t="s">
        <v>69</v>
      </c>
      <c r="L2160" s="1">
        <v>19.02</v>
      </c>
      <c r="M2160" s="1">
        <v>33.57</v>
      </c>
      <c r="N2160" s="100">
        <v>87</v>
      </c>
      <c r="O2160" s="39" t="s">
        <v>69</v>
      </c>
      <c r="P2160" s="1">
        <v>25.44</v>
      </c>
      <c r="Q2160" s="39">
        <f>+P2160+M2160</f>
        <v>59.010000000000005</v>
      </c>
      <c r="R2160" s="99">
        <v>58</v>
      </c>
    </row>
    <row r="2161" spans="3:18" x14ac:dyDescent="0.15">
      <c r="C2161" s="97" t="s">
        <v>2186</v>
      </c>
      <c r="D2161" s="1" t="s">
        <v>72</v>
      </c>
      <c r="E2161" s="80" t="s">
        <v>61</v>
      </c>
      <c r="F2161" s="39" t="s">
        <v>69</v>
      </c>
      <c r="G2161" s="1">
        <v>11.53</v>
      </c>
      <c r="H2161" s="1">
        <v>1.42</v>
      </c>
      <c r="I2161" s="1">
        <v>12.95</v>
      </c>
      <c r="J2161" s="80">
        <v>763</v>
      </c>
      <c r="K2161" s="39" t="s">
        <v>62</v>
      </c>
      <c r="N2161" s="100"/>
      <c r="O2161" s="39"/>
      <c r="Q2161" s="39"/>
      <c r="R2161" s="80"/>
    </row>
    <row r="2162" spans="3:18" x14ac:dyDescent="0.15">
      <c r="C2162" s="97" t="s">
        <v>2187</v>
      </c>
      <c r="D2162" s="1" t="s">
        <v>79</v>
      </c>
      <c r="E2162" s="80" t="s">
        <v>61</v>
      </c>
      <c r="F2162" s="39" t="s">
        <v>62</v>
      </c>
      <c r="J2162" s="80"/>
      <c r="K2162" s="39"/>
      <c r="N2162" s="100"/>
      <c r="O2162" s="39"/>
      <c r="Q2162" s="39"/>
      <c r="R2162" s="80"/>
    </row>
    <row r="2163" spans="3:18" x14ac:dyDescent="0.15">
      <c r="C2163" s="97" t="s">
        <v>2188</v>
      </c>
      <c r="D2163" s="1" t="s">
        <v>79</v>
      </c>
      <c r="E2163" s="80" t="s">
        <v>61</v>
      </c>
      <c r="F2163" s="39" t="s">
        <v>62</v>
      </c>
      <c r="J2163" s="80"/>
      <c r="K2163" s="39"/>
      <c r="N2163" s="100"/>
      <c r="O2163" s="39"/>
      <c r="Q2163" s="39"/>
      <c r="R2163" s="80"/>
    </row>
    <row r="2164" spans="3:18" x14ac:dyDescent="0.15">
      <c r="C2164" s="97" t="s">
        <v>2189</v>
      </c>
      <c r="D2164" s="1" t="s">
        <v>79</v>
      </c>
      <c r="E2164" s="80" t="s">
        <v>61</v>
      </c>
      <c r="F2164" s="39" t="s">
        <v>69</v>
      </c>
      <c r="G2164" s="98">
        <v>11.56</v>
      </c>
      <c r="H2164" s="98">
        <v>1.26</v>
      </c>
      <c r="I2164" s="98">
        <v>12.82</v>
      </c>
      <c r="J2164" s="99">
        <v>805</v>
      </c>
      <c r="K2164" s="39" t="s">
        <v>69</v>
      </c>
      <c r="L2164" s="1">
        <v>15.7</v>
      </c>
      <c r="M2164" s="1">
        <v>28.52</v>
      </c>
      <c r="N2164" s="100">
        <v>647</v>
      </c>
      <c r="O2164" s="39" t="s">
        <v>62</v>
      </c>
      <c r="Q2164" s="39"/>
      <c r="R2164" s="80"/>
    </row>
    <row r="2165" spans="3:18" x14ac:dyDescent="0.15">
      <c r="C2165" s="97" t="s">
        <v>2483</v>
      </c>
      <c r="D2165" s="1" t="s">
        <v>85</v>
      </c>
      <c r="E2165" s="80" t="s">
        <v>61</v>
      </c>
      <c r="F2165" s="39" t="s">
        <v>69</v>
      </c>
      <c r="G2165" s="98">
        <v>12.86</v>
      </c>
      <c r="H2165" s="98">
        <v>0.47</v>
      </c>
      <c r="I2165" s="98">
        <v>13.33</v>
      </c>
      <c r="J2165" s="99">
        <v>628</v>
      </c>
      <c r="K2165" s="39" t="s">
        <v>69</v>
      </c>
      <c r="L2165" s="1">
        <v>16.350000000000001</v>
      </c>
      <c r="M2165" s="1">
        <v>29.68</v>
      </c>
      <c r="N2165" s="100">
        <v>502</v>
      </c>
      <c r="O2165" s="39" t="s">
        <v>69</v>
      </c>
      <c r="P2165" s="1">
        <v>21.14</v>
      </c>
      <c r="Q2165" s="39">
        <f>+P2165+M2165</f>
        <v>50.82</v>
      </c>
      <c r="R2165" s="99">
        <v>363</v>
      </c>
    </row>
    <row r="2166" spans="3:18" x14ac:dyDescent="0.15">
      <c r="C2166" s="97" t="s">
        <v>2191</v>
      </c>
      <c r="D2166" s="1" t="s">
        <v>85</v>
      </c>
      <c r="E2166" s="80" t="s">
        <v>61</v>
      </c>
      <c r="F2166" s="39" t="s">
        <v>69</v>
      </c>
      <c r="G2166" s="1">
        <v>11</v>
      </c>
      <c r="H2166" s="1">
        <v>0</v>
      </c>
      <c r="I2166" s="1">
        <v>11</v>
      </c>
      <c r="J2166" s="80">
        <v>1305</v>
      </c>
      <c r="K2166" s="39" t="s">
        <v>62</v>
      </c>
      <c r="N2166" s="100"/>
      <c r="O2166" s="39"/>
      <c r="Q2166" s="39"/>
      <c r="R2166" s="80"/>
    </row>
    <row r="2167" spans="3:18" x14ac:dyDescent="0.15">
      <c r="C2167" s="97" t="s">
        <v>2192</v>
      </c>
      <c r="D2167" s="1" t="s">
        <v>68</v>
      </c>
      <c r="E2167" s="80" t="s">
        <v>61</v>
      </c>
      <c r="F2167" s="39" t="s">
        <v>62</v>
      </c>
      <c r="J2167" s="80"/>
      <c r="K2167" s="39"/>
      <c r="N2167" s="100"/>
      <c r="O2167" s="39"/>
      <c r="Q2167" s="39"/>
      <c r="R2167" s="80"/>
    </row>
    <row r="2168" spans="3:18" x14ac:dyDescent="0.15">
      <c r="C2168" s="97" t="s">
        <v>2193</v>
      </c>
      <c r="D2168" s="1" t="s">
        <v>68</v>
      </c>
      <c r="E2168" s="80" t="s">
        <v>61</v>
      </c>
      <c r="F2168" s="39" t="s">
        <v>62</v>
      </c>
      <c r="J2168" s="80"/>
      <c r="K2168" s="39"/>
      <c r="N2168" s="100"/>
      <c r="O2168" s="39"/>
      <c r="Q2168" s="39"/>
      <c r="R2168" s="80"/>
    </row>
    <row r="2169" spans="3:18" x14ac:dyDescent="0.15">
      <c r="C2169" s="97" t="s">
        <v>2498</v>
      </c>
      <c r="D2169" s="1" t="s">
        <v>68</v>
      </c>
      <c r="E2169" s="80" t="s">
        <v>61</v>
      </c>
      <c r="F2169" s="39" t="s">
        <v>69</v>
      </c>
      <c r="G2169" s="98">
        <v>13.78</v>
      </c>
      <c r="H2169" s="98">
        <v>1.89</v>
      </c>
      <c r="I2169" s="98">
        <v>15.67</v>
      </c>
      <c r="J2169" s="99">
        <v>135</v>
      </c>
      <c r="K2169" s="39" t="s">
        <v>69</v>
      </c>
      <c r="L2169" s="1">
        <v>16.170000000000002</v>
      </c>
      <c r="M2169" s="1">
        <v>31.840000000000003</v>
      </c>
      <c r="N2169" s="100">
        <v>203</v>
      </c>
      <c r="O2169" s="39" t="s">
        <v>69</v>
      </c>
      <c r="P2169" s="1">
        <v>21.41</v>
      </c>
      <c r="Q2169" s="39">
        <f>+P2169+M2169</f>
        <v>53.25</v>
      </c>
      <c r="R2169" s="99">
        <v>258</v>
      </c>
    </row>
    <row r="2170" spans="3:18" x14ac:dyDescent="0.15">
      <c r="C2170" s="97" t="s">
        <v>2195</v>
      </c>
      <c r="D2170" s="1" t="s">
        <v>82</v>
      </c>
      <c r="E2170" s="80" t="s">
        <v>61</v>
      </c>
      <c r="F2170" s="39" t="s">
        <v>62</v>
      </c>
      <c r="J2170" s="80"/>
      <c r="K2170" s="39"/>
      <c r="N2170" s="100"/>
      <c r="O2170" s="39"/>
      <c r="Q2170" s="39"/>
      <c r="R2170" s="80"/>
    </row>
    <row r="2171" spans="3:18" x14ac:dyDescent="0.15">
      <c r="C2171" s="97" t="s">
        <v>2196</v>
      </c>
      <c r="D2171" s="1" t="s">
        <v>82</v>
      </c>
      <c r="E2171" s="80" t="s">
        <v>61</v>
      </c>
      <c r="F2171" s="39" t="s">
        <v>62</v>
      </c>
      <c r="J2171" s="80"/>
      <c r="K2171" s="39"/>
      <c r="N2171" s="100"/>
      <c r="O2171" s="39"/>
      <c r="Q2171" s="39"/>
      <c r="R2171" s="80"/>
    </row>
    <row r="2172" spans="3:18" x14ac:dyDescent="0.15">
      <c r="C2172" s="97" t="s">
        <v>2197</v>
      </c>
      <c r="D2172" s="1" t="s">
        <v>66</v>
      </c>
      <c r="E2172" s="80" t="s">
        <v>61</v>
      </c>
      <c r="F2172" s="39" t="s">
        <v>69</v>
      </c>
      <c r="G2172" s="1">
        <v>14.22</v>
      </c>
      <c r="H2172" s="1">
        <v>0</v>
      </c>
      <c r="I2172" s="1">
        <v>14.22</v>
      </c>
      <c r="J2172" s="80">
        <v>378</v>
      </c>
      <c r="K2172" s="39" t="s">
        <v>62</v>
      </c>
      <c r="N2172" s="100"/>
      <c r="O2172" s="39"/>
      <c r="Q2172" s="39"/>
      <c r="R2172" s="80"/>
    </row>
    <row r="2173" spans="3:18" x14ac:dyDescent="0.15">
      <c r="C2173" s="97" t="s">
        <v>2198</v>
      </c>
      <c r="D2173" s="1" t="s">
        <v>66</v>
      </c>
      <c r="E2173" s="80" t="s">
        <v>61</v>
      </c>
      <c r="F2173" s="39" t="s">
        <v>62</v>
      </c>
      <c r="J2173" s="80"/>
      <c r="K2173" s="39"/>
      <c r="N2173" s="100"/>
      <c r="O2173" s="39"/>
      <c r="Q2173" s="39"/>
      <c r="R2173" s="80"/>
    </row>
    <row r="2174" spans="3:18" x14ac:dyDescent="0.15">
      <c r="C2174" s="97" t="s">
        <v>2199</v>
      </c>
      <c r="D2174" s="1" t="s">
        <v>66</v>
      </c>
      <c r="E2174" s="80" t="s">
        <v>61</v>
      </c>
      <c r="F2174" s="39" t="s">
        <v>62</v>
      </c>
      <c r="J2174" s="80"/>
      <c r="K2174" s="39"/>
      <c r="N2174" s="100"/>
      <c r="O2174" s="39"/>
      <c r="Q2174" s="39"/>
      <c r="R2174" s="80"/>
    </row>
    <row r="2175" spans="3:18" x14ac:dyDescent="0.15">
      <c r="C2175" s="97" t="s">
        <v>2200</v>
      </c>
      <c r="D2175" s="1" t="s">
        <v>60</v>
      </c>
      <c r="E2175" s="80" t="s">
        <v>88</v>
      </c>
      <c r="F2175" s="39" t="s">
        <v>62</v>
      </c>
      <c r="J2175" s="80"/>
      <c r="K2175" s="39"/>
      <c r="N2175" s="100"/>
      <c r="O2175" s="39"/>
      <c r="Q2175" s="39"/>
      <c r="R2175" s="80"/>
    </row>
    <row r="2176" spans="3:18" x14ac:dyDescent="0.15">
      <c r="C2176" s="97" t="s">
        <v>2201</v>
      </c>
      <c r="D2176" s="1" t="s">
        <v>68</v>
      </c>
      <c r="E2176" s="80" t="s">
        <v>61</v>
      </c>
      <c r="F2176" s="39" t="s">
        <v>62</v>
      </c>
      <c r="J2176" s="80"/>
      <c r="K2176" s="39"/>
      <c r="N2176" s="100"/>
      <c r="O2176" s="39"/>
      <c r="Q2176" s="39"/>
      <c r="R2176" s="80"/>
    </row>
    <row r="2177" spans="3:18" x14ac:dyDescent="0.15">
      <c r="C2177" s="97" t="s">
        <v>2202</v>
      </c>
      <c r="D2177" s="1" t="s">
        <v>64</v>
      </c>
      <c r="E2177" s="80" t="s">
        <v>61</v>
      </c>
      <c r="F2177" s="39" t="s">
        <v>69</v>
      </c>
      <c r="G2177" s="98">
        <v>14.23</v>
      </c>
      <c r="H2177" s="98">
        <v>0.78</v>
      </c>
      <c r="I2177" s="98">
        <v>15.01</v>
      </c>
      <c r="J2177" s="99">
        <v>223</v>
      </c>
      <c r="K2177" s="39" t="s">
        <v>69</v>
      </c>
      <c r="L2177" s="1">
        <v>16.190000000000001</v>
      </c>
      <c r="M2177" s="1">
        <v>31.200000000000003</v>
      </c>
      <c r="N2177" s="100">
        <v>272</v>
      </c>
      <c r="O2177" s="39" t="str">
        <f>+VLOOKUP(C2177,'[1]Notas 3º - TL'!$A$1:$B$678,2,"FALSO")</f>
        <v>SI</v>
      </c>
      <c r="Q2177" s="39"/>
      <c r="R2177" s="80"/>
    </row>
    <row r="2178" spans="3:18" x14ac:dyDescent="0.15">
      <c r="C2178" s="97" t="s">
        <v>2203</v>
      </c>
      <c r="D2178" s="1" t="s">
        <v>82</v>
      </c>
      <c r="E2178" s="80" t="s">
        <v>61</v>
      </c>
      <c r="F2178" s="39" t="s">
        <v>69</v>
      </c>
      <c r="G2178" s="1">
        <v>10.99</v>
      </c>
      <c r="H2178" s="1">
        <v>0.63</v>
      </c>
      <c r="I2178" s="1">
        <v>11.620000000000001</v>
      </c>
      <c r="J2178" s="80">
        <v>1167</v>
      </c>
      <c r="K2178" s="39" t="s">
        <v>62</v>
      </c>
      <c r="N2178" s="100"/>
      <c r="O2178" s="39"/>
      <c r="Q2178" s="39"/>
      <c r="R2178" s="80"/>
    </row>
    <row r="2179" spans="3:18" x14ac:dyDescent="0.15">
      <c r="C2179" s="97" t="s">
        <v>2204</v>
      </c>
      <c r="D2179" s="1" t="s">
        <v>85</v>
      </c>
      <c r="E2179" s="80" t="s">
        <v>61</v>
      </c>
      <c r="F2179" s="39" t="s">
        <v>62</v>
      </c>
      <c r="J2179" s="80"/>
      <c r="K2179" s="39"/>
      <c r="N2179" s="100"/>
      <c r="O2179" s="39"/>
      <c r="Q2179" s="39"/>
      <c r="R2179" s="80"/>
    </row>
    <row r="2180" spans="3:18" x14ac:dyDescent="0.15">
      <c r="C2180" s="97" t="s">
        <v>2205</v>
      </c>
      <c r="D2180" s="1" t="s">
        <v>85</v>
      </c>
      <c r="E2180" s="80" t="s">
        <v>61</v>
      </c>
      <c r="F2180" s="39" t="s">
        <v>62</v>
      </c>
      <c r="J2180" s="80"/>
      <c r="K2180" s="39"/>
      <c r="N2180" s="100"/>
      <c r="O2180" s="39"/>
      <c r="Q2180" s="39"/>
      <c r="R2180" s="80"/>
    </row>
    <row r="2181" spans="3:18" x14ac:dyDescent="0.15">
      <c r="C2181" s="97" t="s">
        <v>2206</v>
      </c>
      <c r="D2181" s="1" t="s">
        <v>79</v>
      </c>
      <c r="E2181" s="80" t="s">
        <v>61</v>
      </c>
      <c r="F2181" s="39" t="s">
        <v>62</v>
      </c>
      <c r="J2181" s="80"/>
      <c r="K2181" s="39"/>
      <c r="N2181" s="100"/>
      <c r="O2181" s="39"/>
      <c r="Q2181" s="39"/>
      <c r="R2181" s="80"/>
    </row>
    <row r="2182" spans="3:18" x14ac:dyDescent="0.15">
      <c r="C2182" s="97" t="s">
        <v>2207</v>
      </c>
      <c r="D2182" s="1" t="s">
        <v>326</v>
      </c>
      <c r="E2182" s="80" t="s">
        <v>61</v>
      </c>
      <c r="F2182" s="39" t="s">
        <v>62</v>
      </c>
      <c r="J2182" s="80"/>
      <c r="K2182" s="39"/>
      <c r="N2182" s="100"/>
      <c r="O2182" s="39"/>
      <c r="Q2182" s="39"/>
      <c r="R2182" s="80"/>
    </row>
    <row r="2183" spans="3:18" x14ac:dyDescent="0.15">
      <c r="C2183" s="97" t="s">
        <v>2208</v>
      </c>
      <c r="D2183" s="1" t="s">
        <v>64</v>
      </c>
      <c r="E2183" s="80" t="s">
        <v>61</v>
      </c>
      <c r="F2183" s="39" t="s">
        <v>62</v>
      </c>
      <c r="J2183" s="80"/>
      <c r="K2183" s="39"/>
      <c r="N2183" s="100"/>
      <c r="O2183" s="39"/>
      <c r="Q2183" s="39"/>
      <c r="R2183" s="80"/>
    </row>
    <row r="2184" spans="3:18" x14ac:dyDescent="0.15">
      <c r="C2184" s="97" t="s">
        <v>2209</v>
      </c>
      <c r="D2184" s="1" t="s">
        <v>64</v>
      </c>
      <c r="E2184" s="80" t="s">
        <v>61</v>
      </c>
      <c r="F2184" s="39" t="s">
        <v>62</v>
      </c>
      <c r="J2184" s="80"/>
      <c r="K2184" s="39"/>
      <c r="N2184" s="100"/>
      <c r="O2184" s="39"/>
      <c r="Q2184" s="39"/>
      <c r="R2184" s="80"/>
    </row>
    <row r="2185" spans="3:18" x14ac:dyDescent="0.15">
      <c r="C2185" s="97" t="s">
        <v>2250</v>
      </c>
      <c r="D2185" s="1" t="s">
        <v>85</v>
      </c>
      <c r="E2185" s="80" t="s">
        <v>61</v>
      </c>
      <c r="F2185" s="39" t="s">
        <v>62</v>
      </c>
      <c r="J2185" s="80"/>
      <c r="K2185" s="39"/>
      <c r="N2185" s="100"/>
      <c r="O2185" s="39"/>
      <c r="Q2185" s="39"/>
      <c r="R2185" s="80"/>
    </row>
    <row r="2186" spans="3:18" x14ac:dyDescent="0.15">
      <c r="C2186" s="97" t="s">
        <v>2211</v>
      </c>
      <c r="D2186" s="1" t="s">
        <v>66</v>
      </c>
      <c r="E2186" s="80" t="s">
        <v>61</v>
      </c>
      <c r="F2186" s="39" t="s">
        <v>69</v>
      </c>
      <c r="G2186" s="98">
        <v>12.48</v>
      </c>
      <c r="H2186" s="98">
        <v>2.36</v>
      </c>
      <c r="I2186" s="98">
        <v>14.84</v>
      </c>
      <c r="J2186" s="99">
        <v>251</v>
      </c>
      <c r="K2186" s="39" t="s">
        <v>69</v>
      </c>
      <c r="L2186" s="1">
        <v>17.46</v>
      </c>
      <c r="M2186" s="1">
        <v>32.299999999999997</v>
      </c>
      <c r="N2186" s="100">
        <v>168</v>
      </c>
      <c r="O2186" s="39" t="str">
        <f>+VLOOKUP(C2186,'[1]Notas 3º - TL'!$A$1:$B$678,2,"FALSO")</f>
        <v>SI</v>
      </c>
      <c r="Q2186" s="39"/>
      <c r="R2186" s="80"/>
    </row>
    <row r="2187" spans="3:18" x14ac:dyDescent="0.15">
      <c r="C2187" s="97" t="s">
        <v>2210</v>
      </c>
      <c r="D2187" s="1" t="s">
        <v>85</v>
      </c>
      <c r="E2187" s="80" t="s">
        <v>61</v>
      </c>
      <c r="F2187" s="39" t="s">
        <v>62</v>
      </c>
      <c r="J2187" s="80"/>
      <c r="K2187" s="39"/>
      <c r="N2187" s="100"/>
      <c r="O2187" s="39"/>
      <c r="Q2187" s="39"/>
      <c r="R2187" s="80"/>
    </row>
    <row r="2188" spans="3:18" x14ac:dyDescent="0.15">
      <c r="C2188" s="97" t="s">
        <v>2503</v>
      </c>
      <c r="D2188" s="1" t="s">
        <v>85</v>
      </c>
      <c r="E2188" s="80" t="s">
        <v>61</v>
      </c>
      <c r="F2188" s="39" t="s">
        <v>69</v>
      </c>
      <c r="G2188" s="98">
        <v>12.15</v>
      </c>
      <c r="H2188" s="98">
        <v>1.42</v>
      </c>
      <c r="I2188" s="98">
        <v>13.57</v>
      </c>
      <c r="J2188" s="99">
        <v>547</v>
      </c>
      <c r="K2188" s="39" t="s">
        <v>69</v>
      </c>
      <c r="L2188" s="1">
        <v>18.05</v>
      </c>
      <c r="M2188" s="1">
        <v>31.62</v>
      </c>
      <c r="N2188" s="100">
        <v>228</v>
      </c>
      <c r="O2188" s="39" t="s">
        <v>69</v>
      </c>
      <c r="P2188" s="1">
        <v>21.6</v>
      </c>
      <c r="Q2188" s="39">
        <f>+P2188+M2188</f>
        <v>53.22</v>
      </c>
      <c r="R2188" s="99">
        <v>260</v>
      </c>
    </row>
    <row r="2189" spans="3:18" x14ac:dyDescent="0.15">
      <c r="C2189" s="97" t="s">
        <v>2212</v>
      </c>
      <c r="D2189" s="1" t="s">
        <v>60</v>
      </c>
      <c r="E2189" s="80" t="s">
        <v>61</v>
      </c>
      <c r="F2189" s="39" t="s">
        <v>62</v>
      </c>
      <c r="J2189" s="80"/>
      <c r="K2189" s="39"/>
      <c r="N2189" s="100"/>
      <c r="O2189" s="39"/>
      <c r="Q2189" s="39"/>
      <c r="R2189" s="80"/>
    </row>
    <row r="2190" spans="3:18" x14ac:dyDescent="0.15">
      <c r="C2190" s="97" t="s">
        <v>2213</v>
      </c>
      <c r="D2190" s="1" t="s">
        <v>72</v>
      </c>
      <c r="E2190" s="80" t="s">
        <v>61</v>
      </c>
      <c r="F2190" s="39" t="s">
        <v>62</v>
      </c>
      <c r="J2190" s="80"/>
      <c r="K2190" s="39"/>
      <c r="N2190" s="100"/>
      <c r="O2190" s="39"/>
      <c r="Q2190" s="39"/>
      <c r="R2190" s="80"/>
    </row>
    <row r="2191" spans="3:18" x14ac:dyDescent="0.15">
      <c r="C2191" s="97" t="s">
        <v>2214</v>
      </c>
      <c r="D2191" s="1" t="s">
        <v>64</v>
      </c>
      <c r="E2191" s="80" t="s">
        <v>61</v>
      </c>
      <c r="F2191" s="39" t="s">
        <v>62</v>
      </c>
      <c r="J2191" s="80"/>
      <c r="K2191" s="39"/>
      <c r="N2191" s="100"/>
      <c r="O2191" s="39"/>
      <c r="Q2191" s="39"/>
      <c r="R2191" s="80"/>
    </row>
    <row r="2192" spans="3:18" x14ac:dyDescent="0.15">
      <c r="C2192" s="97" t="s">
        <v>2215</v>
      </c>
      <c r="D2192" s="1" t="s">
        <v>64</v>
      </c>
      <c r="E2192" s="80" t="s">
        <v>88</v>
      </c>
      <c r="F2192" s="39" t="s">
        <v>62</v>
      </c>
      <c r="J2192" s="80"/>
      <c r="K2192" s="39"/>
      <c r="N2192" s="100"/>
      <c r="O2192" s="39"/>
      <c r="Q2192" s="39"/>
      <c r="R2192" s="80"/>
    </row>
    <row r="2193" spans="3:18" x14ac:dyDescent="0.15">
      <c r="C2193" s="97" t="s">
        <v>2216</v>
      </c>
      <c r="D2193" s="1" t="s">
        <v>68</v>
      </c>
      <c r="E2193" s="80" t="s">
        <v>61</v>
      </c>
      <c r="F2193" s="39" t="s">
        <v>62</v>
      </c>
      <c r="J2193" s="80"/>
      <c r="K2193" s="39"/>
      <c r="N2193" s="100"/>
      <c r="O2193" s="39"/>
      <c r="Q2193" s="39"/>
      <c r="R2193" s="80"/>
    </row>
    <row r="2194" spans="3:18" x14ac:dyDescent="0.15">
      <c r="C2194" s="97" t="s">
        <v>2217</v>
      </c>
      <c r="D2194" s="1" t="s">
        <v>68</v>
      </c>
      <c r="E2194" s="80" t="s">
        <v>61</v>
      </c>
      <c r="F2194" s="39" t="s">
        <v>69</v>
      </c>
      <c r="G2194" s="1">
        <v>12.28</v>
      </c>
      <c r="H2194" s="1">
        <v>0.47</v>
      </c>
      <c r="I2194" s="1">
        <v>12.75</v>
      </c>
      <c r="J2194" s="80">
        <v>833</v>
      </c>
      <c r="K2194" s="39" t="s">
        <v>62</v>
      </c>
      <c r="N2194" s="100"/>
      <c r="O2194" s="39"/>
      <c r="Q2194" s="39"/>
      <c r="R2194" s="80"/>
    </row>
    <row r="2195" spans="3:18" x14ac:dyDescent="0.15">
      <c r="C2195" s="97" t="s">
        <v>2218</v>
      </c>
      <c r="D2195" s="1" t="s">
        <v>60</v>
      </c>
      <c r="E2195" s="80" t="s">
        <v>61</v>
      </c>
      <c r="F2195" s="39" t="s">
        <v>62</v>
      </c>
      <c r="J2195" s="80"/>
      <c r="K2195" s="39"/>
      <c r="N2195" s="100"/>
      <c r="O2195" s="39"/>
      <c r="Q2195" s="39"/>
      <c r="R2195" s="80"/>
    </row>
    <row r="2196" spans="3:18" x14ac:dyDescent="0.15">
      <c r="C2196" s="97" t="s">
        <v>2219</v>
      </c>
      <c r="D2196" s="1" t="s">
        <v>64</v>
      </c>
      <c r="E2196" s="80" t="s">
        <v>61</v>
      </c>
      <c r="F2196" s="39" t="s">
        <v>69</v>
      </c>
      <c r="G2196" s="1">
        <v>10.050000000000001</v>
      </c>
      <c r="H2196" s="1">
        <v>1.89</v>
      </c>
      <c r="I2196" s="1">
        <v>11.940000000000001</v>
      </c>
      <c r="J2196" s="80">
        <v>1082</v>
      </c>
      <c r="K2196" s="39" t="s">
        <v>62</v>
      </c>
      <c r="N2196" s="100"/>
      <c r="O2196" s="39"/>
      <c r="Q2196" s="39"/>
      <c r="R2196" s="80"/>
    </row>
    <row r="2197" spans="3:18" x14ac:dyDescent="0.15">
      <c r="C2197" s="97" t="s">
        <v>2220</v>
      </c>
      <c r="D2197" s="1" t="s">
        <v>68</v>
      </c>
      <c r="E2197" s="80" t="s">
        <v>61</v>
      </c>
      <c r="F2197" s="39" t="s">
        <v>62</v>
      </c>
      <c r="J2197" s="80"/>
      <c r="K2197" s="39"/>
      <c r="N2197" s="100"/>
      <c r="O2197" s="39"/>
      <c r="Q2197" s="39"/>
      <c r="R2197" s="80"/>
    </row>
    <row r="2198" spans="3:18" x14ac:dyDescent="0.15">
      <c r="C2198" s="97" t="s">
        <v>2221</v>
      </c>
      <c r="D2198" s="1" t="s">
        <v>79</v>
      </c>
      <c r="E2198" s="80" t="s">
        <v>61</v>
      </c>
      <c r="F2198" s="39" t="s">
        <v>62</v>
      </c>
      <c r="J2198" s="80"/>
      <c r="K2198" s="39"/>
      <c r="N2198" s="100"/>
      <c r="O2198" s="39"/>
      <c r="Q2198" s="39"/>
      <c r="R2198" s="80"/>
    </row>
    <row r="2199" spans="3:18" x14ac:dyDescent="0.15">
      <c r="C2199" s="97" t="s">
        <v>2222</v>
      </c>
      <c r="D2199" s="1" t="s">
        <v>85</v>
      </c>
      <c r="E2199" s="80" t="s">
        <v>61</v>
      </c>
      <c r="F2199" s="39" t="s">
        <v>69</v>
      </c>
      <c r="G2199" s="1">
        <v>10.62</v>
      </c>
      <c r="H2199" s="1">
        <v>1.26</v>
      </c>
      <c r="I2199" s="1">
        <v>11.879999999999999</v>
      </c>
      <c r="J2199" s="80">
        <v>1096</v>
      </c>
      <c r="K2199" s="39" t="s">
        <v>62</v>
      </c>
      <c r="N2199" s="100"/>
      <c r="O2199" s="39"/>
      <c r="Q2199" s="39"/>
      <c r="R2199" s="80"/>
    </row>
    <row r="2200" spans="3:18" x14ac:dyDescent="0.15">
      <c r="C2200" s="97" t="s">
        <v>2223</v>
      </c>
      <c r="D2200" s="1" t="s">
        <v>64</v>
      </c>
      <c r="E2200" s="80" t="s">
        <v>88</v>
      </c>
      <c r="F2200" s="39" t="s">
        <v>69</v>
      </c>
      <c r="G2200" s="1">
        <v>10.66</v>
      </c>
      <c r="H2200" s="1">
        <v>0.3</v>
      </c>
      <c r="I2200" s="1">
        <v>10.96</v>
      </c>
      <c r="J2200" s="80">
        <v>1310</v>
      </c>
      <c r="K2200" s="39" t="s">
        <v>62</v>
      </c>
      <c r="N2200" s="100"/>
      <c r="O2200" s="39"/>
      <c r="Q2200" s="39"/>
      <c r="R2200" s="80"/>
    </row>
    <row r="2201" spans="3:18" x14ac:dyDescent="0.15">
      <c r="C2201" s="97" t="s">
        <v>2224</v>
      </c>
      <c r="D2201" s="1" t="s">
        <v>79</v>
      </c>
      <c r="E2201" s="80" t="s">
        <v>88</v>
      </c>
      <c r="F2201" s="39" t="s">
        <v>62</v>
      </c>
      <c r="J2201" s="80"/>
      <c r="K2201" s="39"/>
      <c r="N2201" s="100"/>
      <c r="O2201" s="39"/>
      <c r="Q2201" s="39"/>
      <c r="R2201" s="80"/>
    </row>
    <row r="2202" spans="3:18" x14ac:dyDescent="0.15">
      <c r="C2202" s="97" t="s">
        <v>2227</v>
      </c>
      <c r="D2202" s="1" t="s">
        <v>64</v>
      </c>
      <c r="E2202" s="80" t="s">
        <v>61</v>
      </c>
      <c r="F2202" s="39" t="s">
        <v>69</v>
      </c>
      <c r="G2202" s="98">
        <v>10.18</v>
      </c>
      <c r="H2202" s="98">
        <v>0.78</v>
      </c>
      <c r="I2202" s="98">
        <v>10.959999999999999</v>
      </c>
      <c r="J2202" s="99">
        <v>1312</v>
      </c>
      <c r="K2202" s="39" t="s">
        <v>69</v>
      </c>
      <c r="L2202" s="1">
        <v>16.96</v>
      </c>
      <c r="M2202" s="1">
        <v>27.92</v>
      </c>
      <c r="N2202" s="100">
        <v>706</v>
      </c>
      <c r="O2202" s="39" t="s">
        <v>62</v>
      </c>
      <c r="Q2202" s="39"/>
      <c r="R2202" s="80"/>
    </row>
    <row r="2203" spans="3:18" x14ac:dyDescent="0.15">
      <c r="C2203" s="97" t="s">
        <v>2226</v>
      </c>
      <c r="D2203" s="1" t="s">
        <v>64</v>
      </c>
      <c r="E2203" s="80" t="s">
        <v>61</v>
      </c>
      <c r="F2203" s="39" t="s">
        <v>62</v>
      </c>
      <c r="J2203" s="80"/>
      <c r="K2203" s="39"/>
      <c r="N2203" s="100"/>
      <c r="O2203" s="39"/>
      <c r="Q2203" s="39"/>
      <c r="R2203" s="80"/>
    </row>
    <row r="2204" spans="3:18" x14ac:dyDescent="0.15">
      <c r="C2204" s="97" t="s">
        <v>2529</v>
      </c>
      <c r="D2204" s="1" t="s">
        <v>85</v>
      </c>
      <c r="E2204" s="80" t="s">
        <v>61</v>
      </c>
      <c r="F2204" s="39" t="s">
        <v>69</v>
      </c>
      <c r="G2204" s="98">
        <v>14.07</v>
      </c>
      <c r="H2204" s="98">
        <v>0.63</v>
      </c>
      <c r="I2204" s="98">
        <v>14.700000000000001</v>
      </c>
      <c r="J2204" s="99">
        <v>274</v>
      </c>
      <c r="K2204" s="39" t="s">
        <v>69</v>
      </c>
      <c r="L2204" s="1">
        <v>19.52</v>
      </c>
      <c r="M2204" s="98">
        <v>34.22</v>
      </c>
      <c r="N2204" s="100">
        <v>62</v>
      </c>
      <c r="O2204" s="39" t="s">
        <v>69</v>
      </c>
      <c r="P2204" s="1">
        <v>20.13</v>
      </c>
      <c r="Q2204" s="39">
        <f>+P2204+M2204</f>
        <v>54.349999999999994</v>
      </c>
      <c r="R2204" s="99">
        <v>220</v>
      </c>
    </row>
    <row r="2205" spans="3:18" x14ac:dyDescent="0.15">
      <c r="C2205" s="97" t="s">
        <v>2228</v>
      </c>
      <c r="D2205" s="1" t="s">
        <v>79</v>
      </c>
      <c r="E2205" s="80" t="s">
        <v>61</v>
      </c>
      <c r="F2205" s="39" t="s">
        <v>69</v>
      </c>
      <c r="G2205" s="1">
        <v>10.5</v>
      </c>
      <c r="H2205" s="1">
        <v>0.94</v>
      </c>
      <c r="I2205" s="1">
        <v>11.44</v>
      </c>
      <c r="J2205" s="80">
        <v>1212</v>
      </c>
      <c r="K2205" s="39" t="s">
        <v>62</v>
      </c>
      <c r="N2205" s="100"/>
      <c r="O2205" s="39"/>
      <c r="Q2205" s="39"/>
      <c r="R2205" s="80"/>
    </row>
    <row r="2206" spans="3:18" x14ac:dyDescent="0.15">
      <c r="C2206" s="97" t="s">
        <v>2230</v>
      </c>
      <c r="D2206" s="1" t="s">
        <v>68</v>
      </c>
      <c r="E2206" s="80" t="s">
        <v>61</v>
      </c>
      <c r="F2206" s="39" t="s">
        <v>69</v>
      </c>
      <c r="G2206" s="98">
        <v>12.05</v>
      </c>
      <c r="H2206" s="98">
        <v>2.21</v>
      </c>
      <c r="I2206" s="98">
        <v>14.260000000000002</v>
      </c>
      <c r="J2206" s="99">
        <v>366</v>
      </c>
      <c r="K2206" s="39" t="s">
        <v>69</v>
      </c>
      <c r="L2206" s="1">
        <v>15.68</v>
      </c>
      <c r="M2206" s="1">
        <v>29.94</v>
      </c>
      <c r="N2206" s="100">
        <v>454</v>
      </c>
      <c r="O2206" s="39" t="s">
        <v>62</v>
      </c>
      <c r="Q2206" s="39"/>
      <c r="R2206" s="80"/>
    </row>
    <row r="2207" spans="3:18" x14ac:dyDescent="0.15">
      <c r="C2207" s="97" t="s">
        <v>2231</v>
      </c>
      <c r="D2207" s="1" t="s">
        <v>68</v>
      </c>
      <c r="E2207" s="80" t="s">
        <v>61</v>
      </c>
      <c r="F2207" s="39" t="s">
        <v>69</v>
      </c>
      <c r="G2207" s="98">
        <v>10.09</v>
      </c>
      <c r="H2207" s="98">
        <v>1.26</v>
      </c>
      <c r="I2207" s="98">
        <v>11.35</v>
      </c>
      <c r="J2207" s="99">
        <v>1235</v>
      </c>
      <c r="K2207" s="39" t="s">
        <v>69</v>
      </c>
      <c r="L2207" s="1">
        <v>17.100000000000001</v>
      </c>
      <c r="M2207" s="1">
        <v>28.450000000000003</v>
      </c>
      <c r="N2207" s="100">
        <v>657</v>
      </c>
      <c r="O2207" s="39" t="str">
        <f>+VLOOKUP(C2207,'[1]Notas 3º - TL'!$A$1:$B$678,2,"FALSO")</f>
        <v>SI</v>
      </c>
      <c r="Q2207" s="39"/>
      <c r="R2207" s="80"/>
    </row>
    <row r="2208" spans="3:18" x14ac:dyDescent="0.15">
      <c r="C2208" s="97" t="s">
        <v>2235</v>
      </c>
      <c r="D2208" s="1" t="s">
        <v>82</v>
      </c>
      <c r="E2208" s="80" t="s">
        <v>61</v>
      </c>
      <c r="F2208" s="39" t="s">
        <v>69</v>
      </c>
      <c r="G2208" s="98">
        <v>10.18</v>
      </c>
      <c r="H2208" s="98">
        <v>0.63</v>
      </c>
      <c r="I2208" s="98">
        <v>10.81</v>
      </c>
      <c r="J2208" s="99">
        <v>1332</v>
      </c>
      <c r="K2208" s="39" t="s">
        <v>69</v>
      </c>
      <c r="L2208" s="1">
        <v>17.07</v>
      </c>
      <c r="M2208" s="1">
        <v>27.880000000000003</v>
      </c>
      <c r="N2208" s="100">
        <v>711</v>
      </c>
      <c r="O2208" s="39" t="s">
        <v>62</v>
      </c>
      <c r="Q2208" s="39"/>
      <c r="R2208" s="80"/>
    </row>
    <row r="2209" spans="3:18" x14ac:dyDescent="0.15">
      <c r="C2209" s="97" t="s">
        <v>2232</v>
      </c>
      <c r="D2209" s="1" t="s">
        <v>64</v>
      </c>
      <c r="E2209" s="80" t="s">
        <v>61</v>
      </c>
      <c r="F2209" s="39" t="s">
        <v>62</v>
      </c>
      <c r="J2209" s="80"/>
      <c r="K2209" s="39"/>
      <c r="N2209" s="100"/>
      <c r="O2209" s="39"/>
      <c r="Q2209" s="39"/>
      <c r="R2209" s="80"/>
    </row>
    <row r="2210" spans="3:18" x14ac:dyDescent="0.15">
      <c r="C2210" s="97" t="s">
        <v>2233</v>
      </c>
      <c r="D2210" s="1" t="s">
        <v>64</v>
      </c>
      <c r="E2210" s="80" t="s">
        <v>61</v>
      </c>
      <c r="F2210" s="39" t="s">
        <v>62</v>
      </c>
      <c r="J2210" s="80"/>
      <c r="K2210" s="39"/>
      <c r="N2210" s="100"/>
      <c r="O2210" s="39"/>
      <c r="Q2210" s="39"/>
      <c r="R2210" s="80"/>
    </row>
    <row r="2211" spans="3:18" x14ac:dyDescent="0.15">
      <c r="C2211" s="97" t="s">
        <v>2234</v>
      </c>
      <c r="D2211" s="1" t="s">
        <v>68</v>
      </c>
      <c r="E2211" s="80" t="s">
        <v>61</v>
      </c>
      <c r="F2211" s="39" t="s">
        <v>62</v>
      </c>
      <c r="J2211" s="80"/>
      <c r="K2211" s="39"/>
      <c r="N2211" s="100"/>
      <c r="O2211" s="39"/>
      <c r="Q2211" s="39"/>
      <c r="R2211" s="80"/>
    </row>
    <row r="2212" spans="3:18" x14ac:dyDescent="0.15">
      <c r="C2212" s="97" t="s">
        <v>2240</v>
      </c>
      <c r="D2212" s="1" t="s">
        <v>68</v>
      </c>
      <c r="E2212" s="80" t="s">
        <v>61</v>
      </c>
      <c r="F2212" s="39" t="s">
        <v>69</v>
      </c>
      <c r="G2212" s="98">
        <v>12.66</v>
      </c>
      <c r="H2212" s="98">
        <v>1.26</v>
      </c>
      <c r="I2212" s="98">
        <v>13.92</v>
      </c>
      <c r="J2212" s="99">
        <v>460</v>
      </c>
      <c r="K2212" s="39" t="s">
        <v>69</v>
      </c>
      <c r="L2212" s="1">
        <v>17.34</v>
      </c>
      <c r="M2212" s="1">
        <v>31.259999999999998</v>
      </c>
      <c r="N2212" s="100">
        <v>265</v>
      </c>
      <c r="O2212" s="39" t="str">
        <f>+VLOOKUP(C2212,'[1]Notas 3º - TL'!$A$1:$B$678,2,"FALSO")</f>
        <v>SI</v>
      </c>
      <c r="Q2212" s="39"/>
      <c r="R2212" s="80"/>
    </row>
    <row r="2213" spans="3:18" x14ac:dyDescent="0.15">
      <c r="C2213" s="97" t="s">
        <v>2236</v>
      </c>
      <c r="D2213" s="1" t="s">
        <v>68</v>
      </c>
      <c r="E2213" s="80" t="s">
        <v>61</v>
      </c>
      <c r="F2213" s="39" t="s">
        <v>62</v>
      </c>
      <c r="J2213" s="80"/>
      <c r="K2213" s="39"/>
      <c r="N2213" s="100"/>
      <c r="O2213" s="39"/>
      <c r="Q2213" s="39"/>
      <c r="R2213" s="80"/>
    </row>
    <row r="2214" spans="3:18" x14ac:dyDescent="0.15">
      <c r="C2214" s="97" t="s">
        <v>2237</v>
      </c>
      <c r="D2214" s="1" t="s">
        <v>68</v>
      </c>
      <c r="E2214" s="80" t="s">
        <v>61</v>
      </c>
      <c r="F2214" s="39" t="s">
        <v>69</v>
      </c>
      <c r="G2214" s="1">
        <v>10.63</v>
      </c>
      <c r="H2214" s="1">
        <v>2.21</v>
      </c>
      <c r="I2214" s="1">
        <v>12.84</v>
      </c>
      <c r="J2214" s="80">
        <v>799</v>
      </c>
      <c r="K2214" s="39" t="s">
        <v>62</v>
      </c>
      <c r="N2214" s="100"/>
      <c r="O2214" s="39"/>
      <c r="Q2214" s="39"/>
      <c r="R2214" s="80"/>
    </row>
    <row r="2215" spans="3:18" x14ac:dyDescent="0.15">
      <c r="C2215" s="97" t="s">
        <v>2238</v>
      </c>
      <c r="D2215" s="1" t="s">
        <v>82</v>
      </c>
      <c r="E2215" s="80" t="s">
        <v>61</v>
      </c>
      <c r="F2215" s="39" t="s">
        <v>62</v>
      </c>
      <c r="J2215" s="80"/>
      <c r="K2215" s="39"/>
      <c r="N2215" s="100"/>
      <c r="O2215" s="39"/>
      <c r="Q2215" s="39"/>
      <c r="R2215" s="80"/>
    </row>
    <row r="2216" spans="3:18" x14ac:dyDescent="0.15">
      <c r="C2216" s="97" t="s">
        <v>2239</v>
      </c>
      <c r="D2216" s="1" t="s">
        <v>68</v>
      </c>
      <c r="E2216" s="80" t="s">
        <v>61</v>
      </c>
      <c r="F2216" s="39" t="s">
        <v>62</v>
      </c>
      <c r="J2216" s="80"/>
      <c r="K2216" s="39"/>
      <c r="N2216" s="100"/>
      <c r="O2216" s="39"/>
      <c r="Q2216" s="39"/>
      <c r="R2216" s="80"/>
    </row>
    <row r="2217" spans="3:18" x14ac:dyDescent="0.15">
      <c r="C2217" s="97" t="s">
        <v>2532</v>
      </c>
      <c r="D2217" s="1" t="s">
        <v>64</v>
      </c>
      <c r="E2217" s="80" t="s">
        <v>61</v>
      </c>
      <c r="F2217" s="39" t="s">
        <v>69</v>
      </c>
      <c r="G2217" s="98">
        <v>14.75</v>
      </c>
      <c r="H2217" s="98">
        <v>1.1000000000000001</v>
      </c>
      <c r="I2217" s="98">
        <v>15.85</v>
      </c>
      <c r="J2217" s="99">
        <v>114</v>
      </c>
      <c r="K2217" s="39" t="s">
        <v>69</v>
      </c>
      <c r="L2217" s="1">
        <v>15.85</v>
      </c>
      <c r="M2217" s="1">
        <v>31.7</v>
      </c>
      <c r="N2217" s="100">
        <v>216</v>
      </c>
      <c r="O2217" s="39" t="s">
        <v>69</v>
      </c>
      <c r="P2217" s="1">
        <v>24.76</v>
      </c>
      <c r="Q2217" s="39">
        <f>+P2217+M2217</f>
        <v>56.46</v>
      </c>
      <c r="R2217" s="99">
        <v>121</v>
      </c>
    </row>
    <row r="2218" spans="3:18" x14ac:dyDescent="0.15">
      <c r="C2218" s="97" t="s">
        <v>2241</v>
      </c>
      <c r="D2218" s="1" t="s">
        <v>64</v>
      </c>
      <c r="E2218" s="80" t="s">
        <v>61</v>
      </c>
      <c r="F2218" s="39" t="s">
        <v>62</v>
      </c>
      <c r="J2218" s="80"/>
      <c r="K2218" s="39"/>
      <c r="N2218" s="100"/>
      <c r="O2218" s="39"/>
      <c r="Q2218" s="39"/>
      <c r="R2218" s="80"/>
    </row>
    <row r="2219" spans="3:18" x14ac:dyDescent="0.15">
      <c r="C2219" s="97" t="s">
        <v>2242</v>
      </c>
      <c r="D2219" s="1" t="s">
        <v>60</v>
      </c>
      <c r="E2219" s="80" t="s">
        <v>61</v>
      </c>
      <c r="F2219" s="39" t="s">
        <v>62</v>
      </c>
      <c r="J2219" s="80"/>
      <c r="K2219" s="39"/>
      <c r="N2219" s="100"/>
      <c r="O2219" s="39"/>
      <c r="Q2219" s="39"/>
      <c r="R2219" s="80"/>
    </row>
    <row r="2220" spans="3:18" x14ac:dyDescent="0.15">
      <c r="C2220" s="97" t="s">
        <v>2243</v>
      </c>
      <c r="D2220" s="1" t="s">
        <v>85</v>
      </c>
      <c r="E2220" s="80" t="s">
        <v>61</v>
      </c>
      <c r="F2220" s="39" t="s">
        <v>62</v>
      </c>
      <c r="J2220" s="80"/>
      <c r="K2220" s="39"/>
      <c r="N2220" s="100"/>
      <c r="O2220" s="39"/>
      <c r="Q2220" s="39"/>
      <c r="R2220" s="80"/>
    </row>
    <row r="2221" spans="3:18" x14ac:dyDescent="0.15">
      <c r="C2221" s="97" t="s">
        <v>2244</v>
      </c>
      <c r="D2221" s="1" t="s">
        <v>68</v>
      </c>
      <c r="E2221" s="80" t="s">
        <v>61</v>
      </c>
      <c r="F2221" s="39" t="s">
        <v>62</v>
      </c>
      <c r="J2221" s="80"/>
      <c r="K2221" s="39"/>
      <c r="N2221" s="100"/>
      <c r="O2221" s="39"/>
      <c r="Q2221" s="39"/>
      <c r="R2221" s="80"/>
    </row>
    <row r="2222" spans="3:18" x14ac:dyDescent="0.15">
      <c r="C2222" s="97" t="s">
        <v>2245</v>
      </c>
      <c r="D2222" s="1" t="s">
        <v>68</v>
      </c>
      <c r="E2222" s="80" t="s">
        <v>61</v>
      </c>
      <c r="F2222" s="39" t="s">
        <v>62</v>
      </c>
      <c r="J2222" s="80"/>
      <c r="K2222" s="39"/>
      <c r="N2222" s="100"/>
      <c r="O2222" s="39"/>
      <c r="Q2222" s="39"/>
      <c r="R2222" s="80"/>
    </row>
    <row r="2223" spans="3:18" x14ac:dyDescent="0.15">
      <c r="C2223" s="97" t="s">
        <v>2246</v>
      </c>
      <c r="D2223" s="1" t="s">
        <v>68</v>
      </c>
      <c r="E2223" s="80" t="s">
        <v>61</v>
      </c>
      <c r="F2223" s="39" t="s">
        <v>62</v>
      </c>
      <c r="J2223" s="80"/>
      <c r="K2223" s="39"/>
      <c r="N2223" s="100"/>
      <c r="O2223" s="39"/>
      <c r="Q2223" s="39"/>
      <c r="R2223" s="80"/>
    </row>
    <row r="2224" spans="3:18" x14ac:dyDescent="0.15">
      <c r="C2224" s="97" t="s">
        <v>2247</v>
      </c>
      <c r="D2224" s="1" t="s">
        <v>79</v>
      </c>
      <c r="E2224" s="80" t="s">
        <v>88</v>
      </c>
      <c r="F2224" s="39" t="s">
        <v>62</v>
      </c>
      <c r="J2224" s="80"/>
      <c r="K2224" s="39"/>
      <c r="N2224" s="100"/>
      <c r="O2224" s="39"/>
      <c r="Q2224" s="39"/>
      <c r="R2224" s="80"/>
    </row>
    <row r="2225" spans="3:18" x14ac:dyDescent="0.15">
      <c r="C2225" s="97" t="s">
        <v>2248</v>
      </c>
      <c r="D2225" s="1" t="s">
        <v>68</v>
      </c>
      <c r="E2225" s="80" t="s">
        <v>61</v>
      </c>
      <c r="F2225" s="39" t="s">
        <v>62</v>
      </c>
      <c r="J2225" s="80"/>
      <c r="K2225" s="39"/>
      <c r="N2225" s="100"/>
      <c r="O2225" s="39"/>
      <c r="Q2225" s="39"/>
      <c r="R2225" s="80"/>
    </row>
    <row r="2226" spans="3:18" x14ac:dyDescent="0.15">
      <c r="C2226" s="97" t="s">
        <v>2249</v>
      </c>
      <c r="D2226" s="1" t="s">
        <v>85</v>
      </c>
      <c r="E2226" s="80" t="s">
        <v>88</v>
      </c>
      <c r="F2226" s="39" t="s">
        <v>62</v>
      </c>
      <c r="J2226" s="80"/>
      <c r="K2226" s="39"/>
      <c r="N2226" s="100"/>
      <c r="O2226" s="39"/>
      <c r="Q2226" s="39"/>
      <c r="R2226" s="80"/>
    </row>
    <row r="2227" spans="3:18" x14ac:dyDescent="0.15">
      <c r="C2227" s="97" t="s">
        <v>2364</v>
      </c>
      <c r="D2227" s="1" t="s">
        <v>60</v>
      </c>
      <c r="E2227" s="80" t="s">
        <v>61</v>
      </c>
      <c r="F2227" s="39" t="s">
        <v>69</v>
      </c>
      <c r="G2227" s="1">
        <v>12.13</v>
      </c>
      <c r="H2227" s="1">
        <v>1.26</v>
      </c>
      <c r="I2227" s="1">
        <v>13.39</v>
      </c>
      <c r="J2227" s="80">
        <v>615</v>
      </c>
      <c r="K2227" s="39" t="s">
        <v>62</v>
      </c>
      <c r="N2227" s="100"/>
      <c r="O2227" s="39"/>
      <c r="Q2227" s="39"/>
      <c r="R2227" s="80"/>
    </row>
    <row r="2228" spans="3:18" x14ac:dyDescent="0.15">
      <c r="C2228" s="97" t="s">
        <v>2252</v>
      </c>
      <c r="D2228" s="1" t="s">
        <v>68</v>
      </c>
      <c r="E2228" s="80" t="s">
        <v>61</v>
      </c>
      <c r="F2228" s="39" t="s">
        <v>62</v>
      </c>
      <c r="J2228" s="80"/>
      <c r="K2228" s="39"/>
      <c r="N2228" s="100"/>
      <c r="O2228" s="39"/>
      <c r="Q2228" s="39"/>
      <c r="R2228" s="80"/>
    </row>
    <row r="2229" spans="3:18" x14ac:dyDescent="0.15">
      <c r="C2229" s="97" t="s">
        <v>2253</v>
      </c>
      <c r="D2229" s="1" t="s">
        <v>68</v>
      </c>
      <c r="E2229" s="80" t="s">
        <v>61</v>
      </c>
      <c r="F2229" s="39" t="s">
        <v>62</v>
      </c>
      <c r="J2229" s="80"/>
      <c r="K2229" s="39"/>
      <c r="N2229" s="100"/>
      <c r="O2229" s="39"/>
      <c r="Q2229" s="39"/>
      <c r="R2229" s="80"/>
    </row>
    <row r="2230" spans="3:18" x14ac:dyDescent="0.15">
      <c r="C2230" s="97" t="s">
        <v>2254</v>
      </c>
      <c r="D2230" s="1" t="s">
        <v>79</v>
      </c>
      <c r="E2230" s="80" t="s">
        <v>61</v>
      </c>
      <c r="F2230" s="39" t="s">
        <v>62</v>
      </c>
      <c r="J2230" s="80"/>
      <c r="K2230" s="39"/>
      <c r="N2230" s="100"/>
      <c r="O2230" s="39"/>
      <c r="Q2230" s="39"/>
      <c r="R2230" s="80"/>
    </row>
    <row r="2231" spans="3:18" x14ac:dyDescent="0.15">
      <c r="C2231" s="97" t="s">
        <v>2255</v>
      </c>
      <c r="D2231" s="1" t="s">
        <v>79</v>
      </c>
      <c r="E2231" s="80" t="s">
        <v>61</v>
      </c>
      <c r="F2231" s="39" t="s">
        <v>62</v>
      </c>
      <c r="J2231" s="80"/>
      <c r="K2231" s="39"/>
      <c r="N2231" s="100"/>
      <c r="O2231" s="39"/>
      <c r="Q2231" s="39"/>
      <c r="R2231" s="80"/>
    </row>
    <row r="2232" spans="3:18" x14ac:dyDescent="0.15">
      <c r="C2232" s="97" t="s">
        <v>2256</v>
      </c>
      <c r="D2232" s="1" t="s">
        <v>68</v>
      </c>
      <c r="E2232" s="80" t="s">
        <v>61</v>
      </c>
      <c r="F2232" s="39" t="s">
        <v>62</v>
      </c>
      <c r="J2232" s="80"/>
      <c r="K2232" s="39"/>
      <c r="N2232" s="100"/>
      <c r="O2232" s="39"/>
      <c r="Q2232" s="39"/>
      <c r="R2232" s="80"/>
    </row>
    <row r="2233" spans="3:18" x14ac:dyDescent="0.15">
      <c r="C2233" s="97" t="s">
        <v>2257</v>
      </c>
      <c r="D2233" s="1" t="s">
        <v>72</v>
      </c>
      <c r="E2233" s="80" t="s">
        <v>61</v>
      </c>
      <c r="F2233" s="39" t="s">
        <v>62</v>
      </c>
      <c r="J2233" s="80"/>
      <c r="K2233" s="39"/>
      <c r="N2233" s="100"/>
      <c r="O2233" s="39"/>
      <c r="Q2233" s="39"/>
      <c r="R2233" s="80"/>
    </row>
    <row r="2234" spans="3:18" x14ac:dyDescent="0.15">
      <c r="C2234" s="97" t="s">
        <v>2258</v>
      </c>
      <c r="D2234" s="1" t="s">
        <v>79</v>
      </c>
      <c r="E2234" s="80" t="s">
        <v>61</v>
      </c>
      <c r="F2234" s="39" t="s">
        <v>69</v>
      </c>
      <c r="G2234" s="1">
        <v>11.63</v>
      </c>
      <c r="H2234" s="1">
        <v>2.84</v>
      </c>
      <c r="I2234" s="1">
        <v>14.47</v>
      </c>
      <c r="J2234" s="80">
        <v>320</v>
      </c>
      <c r="K2234" s="39" t="s">
        <v>62</v>
      </c>
      <c r="N2234" s="100"/>
      <c r="O2234" s="39"/>
      <c r="Q2234" s="39"/>
      <c r="R2234" s="80"/>
    </row>
    <row r="2235" spans="3:18" x14ac:dyDescent="0.15">
      <c r="C2235" s="97" t="s">
        <v>2259</v>
      </c>
      <c r="D2235" s="1" t="s">
        <v>66</v>
      </c>
      <c r="E2235" s="80" t="s">
        <v>61</v>
      </c>
      <c r="F2235" s="39" t="s">
        <v>62</v>
      </c>
      <c r="J2235" s="80"/>
      <c r="K2235" s="39"/>
      <c r="N2235" s="100"/>
      <c r="O2235" s="39"/>
      <c r="Q2235" s="39"/>
      <c r="R2235" s="80"/>
    </row>
    <row r="2236" spans="3:18" x14ac:dyDescent="0.15">
      <c r="C2236" s="97" t="s">
        <v>2260</v>
      </c>
      <c r="D2236" s="1" t="s">
        <v>66</v>
      </c>
      <c r="E2236" s="80" t="s">
        <v>61</v>
      </c>
      <c r="F2236" s="39" t="s">
        <v>62</v>
      </c>
      <c r="J2236" s="80"/>
      <c r="K2236" s="39"/>
      <c r="N2236" s="100"/>
      <c r="O2236" s="39"/>
      <c r="Q2236" s="39"/>
      <c r="R2236" s="80"/>
    </row>
    <row r="2237" spans="3:18" x14ac:dyDescent="0.15">
      <c r="C2237" s="97" t="s">
        <v>2261</v>
      </c>
      <c r="D2237" s="1" t="s">
        <v>68</v>
      </c>
      <c r="E2237" s="80" t="s">
        <v>61</v>
      </c>
      <c r="F2237" s="39" t="s">
        <v>62</v>
      </c>
      <c r="J2237" s="80"/>
      <c r="K2237" s="39"/>
      <c r="N2237" s="100"/>
      <c r="O2237" s="39"/>
      <c r="Q2237" s="39"/>
      <c r="R2237" s="80"/>
    </row>
    <row r="2238" spans="3:18" x14ac:dyDescent="0.15">
      <c r="C2238" s="97" t="s">
        <v>2262</v>
      </c>
      <c r="D2238" s="1" t="s">
        <v>68</v>
      </c>
      <c r="E2238" s="80" t="s">
        <v>61</v>
      </c>
      <c r="F2238" s="39" t="s">
        <v>62</v>
      </c>
      <c r="J2238" s="80"/>
      <c r="K2238" s="39"/>
      <c r="N2238" s="100"/>
      <c r="O2238" s="39"/>
      <c r="Q2238" s="39"/>
      <c r="R2238" s="80"/>
    </row>
    <row r="2239" spans="3:18" x14ac:dyDescent="0.15">
      <c r="C2239" s="97" t="s">
        <v>2263</v>
      </c>
      <c r="D2239" s="1" t="s">
        <v>85</v>
      </c>
      <c r="E2239" s="80" t="s">
        <v>88</v>
      </c>
      <c r="F2239" s="39" t="s">
        <v>62</v>
      </c>
      <c r="J2239" s="80"/>
      <c r="K2239" s="39"/>
      <c r="N2239" s="100"/>
      <c r="O2239" s="39"/>
      <c r="Q2239" s="39"/>
      <c r="R2239" s="80"/>
    </row>
    <row r="2240" spans="3:18" x14ac:dyDescent="0.15">
      <c r="C2240" s="97" t="s">
        <v>2264</v>
      </c>
      <c r="D2240" s="1" t="s">
        <v>326</v>
      </c>
      <c r="E2240" s="80" t="s">
        <v>61</v>
      </c>
      <c r="F2240" s="39" t="s">
        <v>62</v>
      </c>
      <c r="J2240" s="80"/>
      <c r="K2240" s="39"/>
      <c r="N2240" s="100"/>
      <c r="O2240" s="39"/>
      <c r="Q2240" s="39"/>
      <c r="R2240" s="80"/>
    </row>
    <row r="2241" spans="2:18" x14ac:dyDescent="0.15">
      <c r="C2241" s="97" t="s">
        <v>2265</v>
      </c>
      <c r="D2241" s="1" t="s">
        <v>85</v>
      </c>
      <c r="E2241" s="80" t="s">
        <v>61</v>
      </c>
      <c r="F2241" s="39" t="s">
        <v>62</v>
      </c>
      <c r="J2241" s="80"/>
      <c r="K2241" s="39"/>
      <c r="N2241" s="100"/>
      <c r="O2241" s="39"/>
      <c r="Q2241" s="39"/>
      <c r="R2241" s="80"/>
    </row>
    <row r="2242" spans="2:18" x14ac:dyDescent="0.15">
      <c r="C2242" s="97" t="s">
        <v>2266</v>
      </c>
      <c r="D2242" s="1" t="s">
        <v>66</v>
      </c>
      <c r="E2242" s="80" t="s">
        <v>88</v>
      </c>
      <c r="F2242" s="39" t="s">
        <v>62</v>
      </c>
      <c r="J2242" s="80"/>
      <c r="K2242" s="39"/>
      <c r="N2242" s="100"/>
      <c r="O2242" s="39"/>
      <c r="Q2242" s="39"/>
      <c r="R2242" s="80"/>
    </row>
    <row r="2243" spans="2:18" x14ac:dyDescent="0.15">
      <c r="C2243" s="97" t="s">
        <v>2267</v>
      </c>
      <c r="D2243" s="1" t="s">
        <v>68</v>
      </c>
      <c r="E2243" s="80" t="s">
        <v>61</v>
      </c>
      <c r="F2243" s="39" t="s">
        <v>62</v>
      </c>
      <c r="J2243" s="80"/>
      <c r="K2243" s="39"/>
      <c r="N2243" s="100"/>
      <c r="O2243" s="39"/>
      <c r="Q2243" s="39"/>
      <c r="R2243" s="80"/>
    </row>
    <row r="2244" spans="2:18" x14ac:dyDescent="0.15">
      <c r="C2244" s="97" t="s">
        <v>2268</v>
      </c>
      <c r="D2244" s="1" t="s">
        <v>66</v>
      </c>
      <c r="E2244" s="80" t="s">
        <v>61</v>
      </c>
      <c r="F2244" s="39" t="s">
        <v>62</v>
      </c>
      <c r="J2244" s="80"/>
      <c r="K2244" s="39"/>
      <c r="N2244" s="100"/>
      <c r="O2244" s="39"/>
      <c r="Q2244" s="39"/>
      <c r="R2244" s="80"/>
    </row>
    <row r="2245" spans="2:18" x14ac:dyDescent="0.15">
      <c r="C2245" s="97" t="s">
        <v>2269</v>
      </c>
      <c r="D2245" s="1" t="s">
        <v>66</v>
      </c>
      <c r="E2245" s="80" t="s">
        <v>88</v>
      </c>
      <c r="F2245" s="39" t="s">
        <v>69</v>
      </c>
      <c r="G2245" s="98">
        <v>10.8</v>
      </c>
      <c r="H2245" s="98">
        <v>0.6</v>
      </c>
      <c r="I2245" s="98">
        <v>11.4</v>
      </c>
      <c r="J2245" s="99">
        <v>1221</v>
      </c>
      <c r="K2245" s="39" t="s">
        <v>69</v>
      </c>
      <c r="L2245" s="1">
        <v>15.87</v>
      </c>
      <c r="M2245" s="1">
        <v>27.27</v>
      </c>
      <c r="N2245" s="100">
        <v>763</v>
      </c>
      <c r="O2245" s="39" t="str">
        <f>+VLOOKUP(C2245,'[1]Notas 3º - TL'!$A$1:$B$678,2,"FALSO")</f>
        <v>SI</v>
      </c>
      <c r="Q2245" s="39"/>
      <c r="R2245" s="80"/>
    </row>
    <row r="2246" spans="2:18" x14ac:dyDescent="0.15">
      <c r="C2246" s="97" t="s">
        <v>2270</v>
      </c>
      <c r="D2246" s="1" t="s">
        <v>72</v>
      </c>
      <c r="E2246" s="80" t="s">
        <v>61</v>
      </c>
      <c r="F2246" s="39" t="s">
        <v>62</v>
      </c>
      <c r="J2246" s="80"/>
      <c r="K2246" s="39"/>
      <c r="N2246" s="100"/>
      <c r="O2246" s="39"/>
      <c r="Q2246" s="39"/>
      <c r="R2246" s="80"/>
    </row>
    <row r="2247" spans="2:18" x14ac:dyDescent="0.15">
      <c r="C2247" s="97" t="s">
        <v>2271</v>
      </c>
      <c r="D2247" s="1" t="s">
        <v>85</v>
      </c>
      <c r="E2247" s="80" t="s">
        <v>61</v>
      </c>
      <c r="F2247" s="39" t="s">
        <v>62</v>
      </c>
      <c r="J2247" s="80"/>
      <c r="K2247" s="39"/>
      <c r="N2247" s="100"/>
      <c r="O2247" s="39"/>
      <c r="Q2247" s="39"/>
      <c r="R2247" s="80"/>
    </row>
    <row r="2248" spans="2:18" x14ac:dyDescent="0.15">
      <c r="C2248" s="97" t="s">
        <v>2272</v>
      </c>
      <c r="D2248" s="1" t="s">
        <v>68</v>
      </c>
      <c r="E2248" s="80" t="s">
        <v>61</v>
      </c>
      <c r="F2248" s="39" t="s">
        <v>69</v>
      </c>
      <c r="G2248" s="98">
        <v>12.68</v>
      </c>
      <c r="H2248" s="98">
        <v>0.47</v>
      </c>
      <c r="I2248" s="98">
        <v>13.15</v>
      </c>
      <c r="J2248" s="99">
        <v>684</v>
      </c>
      <c r="K2248" s="39" t="s">
        <v>69</v>
      </c>
      <c r="L2248" s="1">
        <v>18.34</v>
      </c>
      <c r="M2248" s="1">
        <v>31.490000000000002</v>
      </c>
      <c r="N2248" s="100">
        <v>239</v>
      </c>
      <c r="O2248" s="39" t="str">
        <f>+VLOOKUP(C2248,'[1]Notas 3º - TL'!$A$1:$B$678,2,"FALSO")</f>
        <v>SI</v>
      </c>
      <c r="Q2248" s="39"/>
      <c r="R2248" s="80"/>
    </row>
    <row r="2249" spans="2:18" x14ac:dyDescent="0.15">
      <c r="C2249" s="97" t="s">
        <v>2273</v>
      </c>
      <c r="D2249" s="1" t="s">
        <v>60</v>
      </c>
      <c r="E2249" s="80" t="s">
        <v>61</v>
      </c>
      <c r="F2249" s="39" t="s">
        <v>62</v>
      </c>
      <c r="J2249" s="80"/>
      <c r="K2249" s="39"/>
      <c r="N2249" s="100"/>
      <c r="O2249" s="39"/>
      <c r="Q2249" s="39"/>
      <c r="R2249" s="80"/>
    </row>
    <row r="2250" spans="2:18" x14ac:dyDescent="0.15">
      <c r="B2250" s="259"/>
      <c r="C2250" s="260" t="s">
        <v>2274</v>
      </c>
      <c r="D2250" s="259" t="s">
        <v>66</v>
      </c>
      <c r="E2250" s="261" t="s">
        <v>61</v>
      </c>
      <c r="F2250" s="262" t="s">
        <v>69</v>
      </c>
      <c r="G2250" s="259">
        <v>10.41</v>
      </c>
      <c r="H2250" s="259">
        <v>0.94</v>
      </c>
      <c r="I2250" s="259">
        <v>11.35</v>
      </c>
      <c r="J2250" s="261">
        <v>1233</v>
      </c>
      <c r="K2250" s="262" t="s">
        <v>62</v>
      </c>
      <c r="L2250" s="259"/>
      <c r="M2250" s="259"/>
      <c r="N2250" s="263"/>
      <c r="O2250" s="262"/>
      <c r="P2250" s="259"/>
      <c r="Q2250" s="262"/>
      <c r="R2250" s="261"/>
    </row>
    <row r="2251" spans="2:18" x14ac:dyDescent="0.15">
      <c r="C2251" s="97" t="s">
        <v>2275</v>
      </c>
      <c r="D2251" s="1" t="s">
        <v>64</v>
      </c>
      <c r="E2251" s="80" t="s">
        <v>88</v>
      </c>
      <c r="F2251" s="39" t="s">
        <v>62</v>
      </c>
      <c r="J2251" s="80"/>
      <c r="K2251" s="39"/>
      <c r="N2251" s="100"/>
      <c r="O2251" s="39"/>
      <c r="Q2251" s="39"/>
      <c r="R2251" s="80"/>
    </row>
    <row r="2252" spans="2:18" x14ac:dyDescent="0.15">
      <c r="C2252" s="97" t="s">
        <v>2567</v>
      </c>
      <c r="D2252" s="1" t="s">
        <v>85</v>
      </c>
      <c r="E2252" s="80" t="s">
        <v>61</v>
      </c>
      <c r="F2252" s="39" t="s">
        <v>69</v>
      </c>
      <c r="G2252" s="98">
        <v>11.98</v>
      </c>
      <c r="H2252" s="98">
        <v>1.1000000000000001</v>
      </c>
      <c r="I2252" s="98">
        <v>13.08</v>
      </c>
      <c r="J2252" s="99">
        <v>709</v>
      </c>
      <c r="K2252" s="39" t="s">
        <v>69</v>
      </c>
      <c r="L2252" s="1">
        <v>16.329999999999998</v>
      </c>
      <c r="M2252" s="1">
        <v>29.409999999999997</v>
      </c>
      <c r="N2252" s="100">
        <v>538</v>
      </c>
      <c r="O2252" s="39" t="s">
        <v>69</v>
      </c>
      <c r="P2252" s="1">
        <v>21.53</v>
      </c>
      <c r="Q2252" s="39">
        <f>+P2252+M2252</f>
        <v>50.94</v>
      </c>
      <c r="R2252" s="99">
        <v>360</v>
      </c>
    </row>
    <row r="2253" spans="2:18" x14ac:dyDescent="0.15">
      <c r="C2253" s="97" t="s">
        <v>2356</v>
      </c>
      <c r="D2253" s="1" t="s">
        <v>64</v>
      </c>
      <c r="E2253" s="80" t="s">
        <v>61</v>
      </c>
      <c r="F2253" s="39" t="s">
        <v>62</v>
      </c>
      <c r="J2253" s="80"/>
      <c r="K2253" s="39"/>
      <c r="N2253" s="100"/>
      <c r="O2253" s="39"/>
      <c r="Q2253" s="39"/>
      <c r="R2253" s="80"/>
    </row>
    <row r="2254" spans="2:18" x14ac:dyDescent="0.15">
      <c r="C2254" s="97" t="s">
        <v>2357</v>
      </c>
      <c r="D2254" s="1" t="s">
        <v>68</v>
      </c>
      <c r="E2254" s="80" t="s">
        <v>61</v>
      </c>
      <c r="F2254" s="39" t="s">
        <v>62</v>
      </c>
      <c r="J2254" s="80"/>
      <c r="K2254" s="39"/>
      <c r="N2254" s="100"/>
      <c r="O2254" s="39"/>
      <c r="Q2254" s="39"/>
      <c r="R2254" s="80"/>
    </row>
    <row r="2255" spans="2:18" x14ac:dyDescent="0.15">
      <c r="C2255" s="97" t="s">
        <v>2582</v>
      </c>
      <c r="D2255" s="1" t="s">
        <v>66</v>
      </c>
      <c r="E2255" s="80" t="s">
        <v>61</v>
      </c>
      <c r="F2255" s="39" t="s">
        <v>69</v>
      </c>
      <c r="G2255" s="98">
        <v>13.53</v>
      </c>
      <c r="H2255" s="98">
        <v>2.0499999999999998</v>
      </c>
      <c r="I2255" s="98">
        <v>15.579999999999998</v>
      </c>
      <c r="J2255" s="99">
        <v>148</v>
      </c>
      <c r="K2255" s="39" t="s">
        <v>69</v>
      </c>
      <c r="L2255" s="1">
        <v>18.16</v>
      </c>
      <c r="M2255" s="1">
        <v>33.739999999999995</v>
      </c>
      <c r="N2255" s="100">
        <v>81</v>
      </c>
      <c r="O2255" s="39" t="s">
        <v>69</v>
      </c>
      <c r="P2255" s="1">
        <v>26</v>
      </c>
      <c r="Q2255" s="39">
        <f>+P2255+M2255</f>
        <v>59.739999999999995</v>
      </c>
      <c r="R2255" s="99">
        <v>48</v>
      </c>
    </row>
    <row r="2256" spans="2:18" x14ac:dyDescent="0.15">
      <c r="C2256" s="97" t="s">
        <v>2359</v>
      </c>
      <c r="D2256" s="1" t="s">
        <v>68</v>
      </c>
      <c r="E2256" s="80" t="s">
        <v>61</v>
      </c>
      <c r="F2256" s="39" t="s">
        <v>62</v>
      </c>
      <c r="J2256" s="80"/>
      <c r="K2256" s="39"/>
      <c r="N2256" s="100"/>
      <c r="O2256" s="39"/>
      <c r="Q2256" s="39"/>
      <c r="R2256" s="80"/>
    </row>
    <row r="2257" spans="2:18" x14ac:dyDescent="0.15">
      <c r="C2257" s="97" t="s">
        <v>2277</v>
      </c>
      <c r="D2257" s="1" t="s">
        <v>68</v>
      </c>
      <c r="E2257" s="80" t="s">
        <v>61</v>
      </c>
      <c r="F2257" s="39" t="s">
        <v>62</v>
      </c>
      <c r="J2257" s="80"/>
      <c r="K2257" s="39"/>
      <c r="N2257" s="100"/>
      <c r="O2257" s="39"/>
      <c r="Q2257" s="39"/>
      <c r="R2257" s="80"/>
    </row>
    <row r="2258" spans="2:18" x14ac:dyDescent="0.15">
      <c r="C2258" s="97" t="s">
        <v>2278</v>
      </c>
      <c r="D2258" s="1" t="s">
        <v>72</v>
      </c>
      <c r="E2258" s="80" t="s">
        <v>61</v>
      </c>
      <c r="F2258" s="39" t="s">
        <v>62</v>
      </c>
      <c r="J2258" s="80"/>
      <c r="K2258" s="39"/>
      <c r="N2258" s="100"/>
      <c r="O2258" s="39"/>
      <c r="Q2258" s="39"/>
      <c r="R2258" s="80"/>
    </row>
    <row r="2259" spans="2:18" x14ac:dyDescent="0.15">
      <c r="C2259" s="97" t="s">
        <v>2279</v>
      </c>
      <c r="D2259" s="1" t="s">
        <v>64</v>
      </c>
      <c r="E2259" s="80" t="s">
        <v>61</v>
      </c>
      <c r="F2259" s="39" t="s">
        <v>62</v>
      </c>
      <c r="J2259" s="80"/>
      <c r="K2259" s="39"/>
      <c r="N2259" s="100"/>
      <c r="O2259" s="39"/>
      <c r="Q2259" s="39"/>
      <c r="R2259" s="80"/>
    </row>
    <row r="2260" spans="2:18" x14ac:dyDescent="0.15">
      <c r="C2260" s="97" t="s">
        <v>2280</v>
      </c>
      <c r="D2260" s="1" t="s">
        <v>64</v>
      </c>
      <c r="E2260" s="80" t="s">
        <v>61</v>
      </c>
      <c r="F2260" s="39" t="s">
        <v>69</v>
      </c>
      <c r="G2260" s="1">
        <v>12.38</v>
      </c>
      <c r="H2260" s="1">
        <v>0.63</v>
      </c>
      <c r="I2260" s="1">
        <v>13.010000000000002</v>
      </c>
      <c r="J2260" s="80">
        <v>735</v>
      </c>
      <c r="K2260" s="39" t="s">
        <v>62</v>
      </c>
      <c r="N2260" s="100"/>
      <c r="O2260" s="39"/>
      <c r="Q2260" s="39"/>
      <c r="R2260" s="80"/>
    </row>
    <row r="2261" spans="2:18" x14ac:dyDescent="0.15">
      <c r="C2261" s="97" t="s">
        <v>2281</v>
      </c>
      <c r="D2261" s="1" t="s">
        <v>66</v>
      </c>
      <c r="E2261" s="80" t="s">
        <v>61</v>
      </c>
      <c r="F2261" s="39" t="s">
        <v>69</v>
      </c>
      <c r="G2261" s="1">
        <v>11.83</v>
      </c>
      <c r="H2261" s="1">
        <v>1.42</v>
      </c>
      <c r="I2261" s="1">
        <v>13.25</v>
      </c>
      <c r="J2261" s="80">
        <v>657</v>
      </c>
      <c r="K2261" s="39" t="s">
        <v>62</v>
      </c>
      <c r="N2261" s="100"/>
      <c r="O2261" s="39"/>
      <c r="Q2261" s="39"/>
      <c r="R2261" s="80"/>
    </row>
    <row r="2262" spans="2:18" x14ac:dyDescent="0.15">
      <c r="C2262" s="97" t="s">
        <v>2282</v>
      </c>
      <c r="D2262" s="1" t="s">
        <v>68</v>
      </c>
      <c r="E2262" s="80" t="s">
        <v>61</v>
      </c>
      <c r="F2262" s="39" t="s">
        <v>62</v>
      </c>
      <c r="J2262" s="80"/>
      <c r="K2262" s="39"/>
      <c r="N2262" s="100"/>
      <c r="O2262" s="39"/>
      <c r="Q2262" s="39"/>
      <c r="R2262" s="80"/>
    </row>
    <row r="2263" spans="2:18" x14ac:dyDescent="0.15">
      <c r="C2263" s="97" t="s">
        <v>2283</v>
      </c>
      <c r="D2263" s="1" t="s">
        <v>68</v>
      </c>
      <c r="E2263" s="80" t="s">
        <v>61</v>
      </c>
      <c r="F2263" s="39" t="s">
        <v>62</v>
      </c>
      <c r="J2263" s="80"/>
      <c r="K2263" s="39"/>
      <c r="N2263" s="100"/>
      <c r="O2263" s="39"/>
      <c r="Q2263" s="39"/>
      <c r="R2263" s="80"/>
    </row>
    <row r="2264" spans="2:18" x14ac:dyDescent="0.15">
      <c r="C2264" s="97" t="s">
        <v>2284</v>
      </c>
      <c r="D2264" s="1" t="s">
        <v>72</v>
      </c>
      <c r="E2264" s="80" t="s">
        <v>61</v>
      </c>
      <c r="F2264" s="39" t="s">
        <v>62</v>
      </c>
      <c r="J2264" s="80"/>
      <c r="K2264" s="39"/>
      <c r="N2264" s="100"/>
      <c r="O2264" s="39"/>
      <c r="Q2264" s="39"/>
      <c r="R2264" s="80"/>
    </row>
    <row r="2265" spans="2:18" x14ac:dyDescent="0.15">
      <c r="C2265" s="97" t="s">
        <v>2285</v>
      </c>
      <c r="D2265" s="1" t="s">
        <v>72</v>
      </c>
      <c r="E2265" s="80" t="s">
        <v>88</v>
      </c>
      <c r="F2265" s="39" t="s">
        <v>62</v>
      </c>
      <c r="J2265" s="80"/>
      <c r="K2265" s="39"/>
      <c r="N2265" s="100"/>
      <c r="O2265" s="39"/>
      <c r="Q2265" s="39"/>
      <c r="R2265" s="80"/>
    </row>
    <row r="2266" spans="2:18" x14ac:dyDescent="0.15">
      <c r="C2266" s="97" t="s">
        <v>2286</v>
      </c>
      <c r="D2266" s="1" t="s">
        <v>85</v>
      </c>
      <c r="E2266" s="80" t="s">
        <v>61</v>
      </c>
      <c r="F2266" s="39" t="s">
        <v>62</v>
      </c>
      <c r="J2266" s="80"/>
      <c r="K2266" s="39"/>
      <c r="N2266" s="100"/>
      <c r="O2266" s="39"/>
      <c r="Q2266" s="39"/>
      <c r="R2266" s="80"/>
    </row>
    <row r="2267" spans="2:18" x14ac:dyDescent="0.15">
      <c r="C2267" s="97" t="s">
        <v>2287</v>
      </c>
      <c r="D2267" s="1" t="s">
        <v>68</v>
      </c>
      <c r="E2267" s="80" t="s">
        <v>61</v>
      </c>
      <c r="F2267" s="39" t="s">
        <v>62</v>
      </c>
      <c r="J2267" s="80"/>
      <c r="K2267" s="39"/>
      <c r="N2267" s="100"/>
      <c r="O2267" s="39"/>
      <c r="Q2267" s="39"/>
      <c r="R2267" s="80"/>
    </row>
    <row r="2268" spans="2:18" x14ac:dyDescent="0.15">
      <c r="C2268" s="97" t="s">
        <v>2288</v>
      </c>
      <c r="D2268" s="1" t="s">
        <v>79</v>
      </c>
      <c r="E2268" s="80" t="s">
        <v>61</v>
      </c>
      <c r="F2268" s="39" t="s">
        <v>69</v>
      </c>
      <c r="G2268" s="1">
        <v>10.68</v>
      </c>
      <c r="H2268" s="1">
        <v>1.73</v>
      </c>
      <c r="I2268" s="1">
        <v>12.41</v>
      </c>
      <c r="J2268" s="80">
        <v>946</v>
      </c>
      <c r="K2268" s="39" t="s">
        <v>62</v>
      </c>
      <c r="N2268" s="100"/>
      <c r="O2268" s="39"/>
      <c r="Q2268" s="39"/>
      <c r="R2268" s="80"/>
    </row>
    <row r="2269" spans="2:18" x14ac:dyDescent="0.15">
      <c r="C2269" s="97" t="s">
        <v>2298</v>
      </c>
      <c r="D2269" s="1" t="s">
        <v>66</v>
      </c>
      <c r="E2269" s="80" t="s">
        <v>61</v>
      </c>
      <c r="F2269" s="39" t="s">
        <v>69</v>
      </c>
      <c r="G2269" s="98">
        <v>13.68</v>
      </c>
      <c r="H2269" s="98">
        <v>3</v>
      </c>
      <c r="I2269" s="98">
        <v>16.68</v>
      </c>
      <c r="J2269" s="99">
        <v>44</v>
      </c>
      <c r="K2269" s="39" t="s">
        <v>69</v>
      </c>
      <c r="L2269" s="1">
        <v>17.739999999999998</v>
      </c>
      <c r="M2269" s="98">
        <v>34.42</v>
      </c>
      <c r="N2269" s="100">
        <v>57</v>
      </c>
      <c r="O2269" s="39" t="str">
        <f>+VLOOKUP(C2269,'[1]Notas 3º - TL'!$A$1:$B$678,2,"FALSO")</f>
        <v>SI</v>
      </c>
      <c r="Q2269" s="39"/>
      <c r="R2269" s="80"/>
    </row>
    <row r="2270" spans="2:18" x14ac:dyDescent="0.15">
      <c r="C2270" s="97" t="s">
        <v>2290</v>
      </c>
      <c r="D2270" s="1" t="s">
        <v>85</v>
      </c>
      <c r="E2270" s="80" t="s">
        <v>61</v>
      </c>
      <c r="F2270" s="39" t="s">
        <v>62</v>
      </c>
      <c r="J2270" s="80"/>
      <c r="K2270" s="39"/>
      <c r="N2270" s="100"/>
      <c r="O2270" s="39"/>
      <c r="Q2270" s="39"/>
      <c r="R2270" s="80"/>
    </row>
    <row r="2271" spans="2:18" x14ac:dyDescent="0.15">
      <c r="B2271" s="259"/>
      <c r="C2271" s="260" t="s">
        <v>2291</v>
      </c>
      <c r="D2271" s="259" t="s">
        <v>68</v>
      </c>
      <c r="E2271" s="261" t="s">
        <v>61</v>
      </c>
      <c r="F2271" s="262" t="s">
        <v>69</v>
      </c>
      <c r="G2271" s="259">
        <v>10.11</v>
      </c>
      <c r="H2271" s="259">
        <v>1.57</v>
      </c>
      <c r="I2271" s="259">
        <v>11.68</v>
      </c>
      <c r="J2271" s="261">
        <v>1146</v>
      </c>
      <c r="K2271" s="262" t="s">
        <v>62</v>
      </c>
      <c r="L2271" s="259"/>
      <c r="M2271" s="259"/>
      <c r="N2271" s="263"/>
      <c r="O2271" s="262"/>
      <c r="P2271" s="259"/>
      <c r="Q2271" s="262"/>
      <c r="R2271" s="261"/>
    </row>
    <row r="2272" spans="2:18" x14ac:dyDescent="0.15">
      <c r="C2272" s="97" t="s">
        <v>2292</v>
      </c>
      <c r="D2272" s="1" t="s">
        <v>72</v>
      </c>
      <c r="E2272" s="80" t="s">
        <v>88</v>
      </c>
      <c r="F2272" s="39" t="s">
        <v>62</v>
      </c>
      <c r="J2272" s="80"/>
      <c r="K2272" s="39"/>
      <c r="N2272" s="100"/>
      <c r="O2272" s="39"/>
      <c r="Q2272" s="39"/>
      <c r="R2272" s="80"/>
    </row>
    <row r="2273" spans="3:18" x14ac:dyDescent="0.15">
      <c r="C2273" s="97" t="s">
        <v>2293</v>
      </c>
      <c r="D2273" s="1" t="s">
        <v>68</v>
      </c>
      <c r="E2273" s="80" t="s">
        <v>61</v>
      </c>
      <c r="F2273" s="39" t="s">
        <v>62</v>
      </c>
      <c r="J2273" s="80"/>
      <c r="K2273" s="39"/>
      <c r="N2273" s="100"/>
      <c r="O2273" s="39"/>
      <c r="Q2273" s="39"/>
      <c r="R2273" s="80"/>
    </row>
    <row r="2274" spans="3:18" x14ac:dyDescent="0.15">
      <c r="C2274" s="97" t="s">
        <v>2294</v>
      </c>
      <c r="D2274" s="1" t="s">
        <v>66</v>
      </c>
      <c r="E2274" s="80" t="s">
        <v>61</v>
      </c>
      <c r="F2274" s="39" t="s">
        <v>62</v>
      </c>
      <c r="J2274" s="80"/>
      <c r="K2274" s="39"/>
      <c r="N2274" s="100"/>
      <c r="O2274" s="39"/>
      <c r="Q2274" s="39"/>
      <c r="R2274" s="80"/>
    </row>
    <row r="2275" spans="3:18" x14ac:dyDescent="0.15">
      <c r="C2275" s="97" t="s">
        <v>2295</v>
      </c>
      <c r="D2275" s="1" t="s">
        <v>85</v>
      </c>
      <c r="E2275" s="80" t="s">
        <v>61</v>
      </c>
      <c r="F2275" s="39" t="s">
        <v>62</v>
      </c>
      <c r="J2275" s="80"/>
      <c r="K2275" s="39"/>
      <c r="N2275" s="100"/>
      <c r="O2275" s="39"/>
      <c r="Q2275" s="39"/>
      <c r="R2275" s="80"/>
    </row>
    <row r="2276" spans="3:18" x14ac:dyDescent="0.15">
      <c r="C2276" s="97" t="s">
        <v>2296</v>
      </c>
      <c r="D2276" s="1" t="s">
        <v>68</v>
      </c>
      <c r="E2276" s="80" t="s">
        <v>61</v>
      </c>
      <c r="F2276" s="39" t="s">
        <v>62</v>
      </c>
      <c r="J2276" s="80"/>
      <c r="K2276" s="39"/>
      <c r="N2276" s="100"/>
      <c r="O2276" s="39"/>
      <c r="Q2276" s="39"/>
      <c r="R2276" s="80"/>
    </row>
    <row r="2277" spans="3:18" x14ac:dyDescent="0.15">
      <c r="C2277" s="97" t="s">
        <v>2297</v>
      </c>
      <c r="D2277" s="1" t="s">
        <v>64</v>
      </c>
      <c r="E2277" s="80" t="s">
        <v>61</v>
      </c>
      <c r="F2277" s="39" t="s">
        <v>69</v>
      </c>
      <c r="G2277" s="1">
        <v>10.36</v>
      </c>
      <c r="H2277" s="1">
        <v>0.47</v>
      </c>
      <c r="I2277" s="1">
        <v>10.83</v>
      </c>
      <c r="J2277" s="80">
        <v>1328</v>
      </c>
      <c r="K2277" s="39" t="s">
        <v>62</v>
      </c>
      <c r="N2277" s="100"/>
      <c r="O2277" s="39"/>
      <c r="Q2277" s="39"/>
      <c r="R2277" s="80"/>
    </row>
    <row r="2278" spans="3:18" x14ac:dyDescent="0.15">
      <c r="C2278" s="97" t="s">
        <v>2309</v>
      </c>
      <c r="D2278" s="1" t="s">
        <v>72</v>
      </c>
      <c r="E2278" s="80" t="s">
        <v>61</v>
      </c>
      <c r="F2278" s="39" t="s">
        <v>69</v>
      </c>
      <c r="G2278" s="98">
        <v>12.9</v>
      </c>
      <c r="H2278" s="98">
        <v>0.15</v>
      </c>
      <c r="I2278" s="98">
        <v>13.05</v>
      </c>
      <c r="J2278" s="99">
        <v>723</v>
      </c>
      <c r="K2278" s="39" t="s">
        <v>69</v>
      </c>
      <c r="L2278" s="1">
        <v>15.94</v>
      </c>
      <c r="M2278" s="1">
        <v>28.990000000000002</v>
      </c>
      <c r="N2278" s="100">
        <v>591</v>
      </c>
      <c r="O2278" s="39" t="str">
        <f>+VLOOKUP(C2278,'[1]Notas 3º - TL'!$A$1:$B$678,2,"FALSO")</f>
        <v>SI</v>
      </c>
      <c r="Q2278" s="39"/>
      <c r="R2278" s="80"/>
    </row>
    <row r="2279" spans="3:18" x14ac:dyDescent="0.15">
      <c r="C2279" s="97" t="s">
        <v>2299</v>
      </c>
      <c r="D2279" s="1" t="s">
        <v>68</v>
      </c>
      <c r="E2279" s="80" t="s">
        <v>61</v>
      </c>
      <c r="F2279" s="39" t="s">
        <v>62</v>
      </c>
      <c r="J2279" s="80"/>
      <c r="K2279" s="39"/>
      <c r="N2279" s="100"/>
      <c r="O2279" s="39"/>
      <c r="Q2279" s="39"/>
      <c r="R2279" s="80"/>
    </row>
    <row r="2280" spans="3:18" x14ac:dyDescent="0.15">
      <c r="C2280" s="97" t="s">
        <v>2300</v>
      </c>
      <c r="D2280" s="1" t="s">
        <v>82</v>
      </c>
      <c r="E2280" s="80" t="s">
        <v>61</v>
      </c>
      <c r="F2280" s="39" t="s">
        <v>62</v>
      </c>
      <c r="J2280" s="80"/>
      <c r="K2280" s="39"/>
      <c r="N2280" s="100"/>
      <c r="O2280" s="39"/>
      <c r="Q2280" s="39"/>
      <c r="R2280" s="80"/>
    </row>
    <row r="2281" spans="3:18" x14ac:dyDescent="0.15">
      <c r="C2281" s="97" t="s">
        <v>2301</v>
      </c>
      <c r="D2281" s="1" t="s">
        <v>68</v>
      </c>
      <c r="E2281" s="80" t="s">
        <v>61</v>
      </c>
      <c r="F2281" s="39" t="s">
        <v>62</v>
      </c>
      <c r="J2281" s="80"/>
      <c r="K2281" s="39"/>
      <c r="N2281" s="100"/>
      <c r="O2281" s="39"/>
      <c r="Q2281" s="39"/>
      <c r="R2281" s="80"/>
    </row>
    <row r="2282" spans="3:18" x14ac:dyDescent="0.15">
      <c r="C2282" s="97" t="s">
        <v>2302</v>
      </c>
      <c r="D2282" s="1" t="s">
        <v>68</v>
      </c>
      <c r="E2282" s="80" t="s">
        <v>61</v>
      </c>
      <c r="F2282" s="39" t="s">
        <v>62</v>
      </c>
      <c r="J2282" s="80"/>
      <c r="K2282" s="39"/>
      <c r="N2282" s="100"/>
      <c r="O2282" s="39"/>
      <c r="Q2282" s="39"/>
      <c r="R2282" s="80"/>
    </row>
    <row r="2283" spans="3:18" x14ac:dyDescent="0.15">
      <c r="C2283" s="97" t="s">
        <v>2303</v>
      </c>
      <c r="D2283" s="1" t="s">
        <v>68</v>
      </c>
      <c r="E2283" s="80" t="s">
        <v>88</v>
      </c>
      <c r="F2283" s="39" t="s">
        <v>62</v>
      </c>
      <c r="J2283" s="80"/>
      <c r="K2283" s="39"/>
      <c r="N2283" s="100"/>
      <c r="O2283" s="39"/>
      <c r="Q2283" s="39"/>
      <c r="R2283" s="80"/>
    </row>
    <row r="2284" spans="3:18" x14ac:dyDescent="0.15">
      <c r="C2284" s="97" t="s">
        <v>2304</v>
      </c>
      <c r="D2284" s="1" t="s">
        <v>85</v>
      </c>
      <c r="E2284" s="80" t="s">
        <v>61</v>
      </c>
      <c r="F2284" s="39" t="s">
        <v>62</v>
      </c>
      <c r="J2284" s="80"/>
      <c r="K2284" s="39"/>
      <c r="N2284" s="100"/>
      <c r="O2284" s="39"/>
      <c r="Q2284" s="39"/>
      <c r="R2284" s="80"/>
    </row>
    <row r="2285" spans="3:18" x14ac:dyDescent="0.15">
      <c r="C2285" s="97" t="s">
        <v>2305</v>
      </c>
      <c r="D2285" s="1" t="s">
        <v>64</v>
      </c>
      <c r="E2285" s="80" t="s">
        <v>61</v>
      </c>
      <c r="F2285" s="39" t="s">
        <v>62</v>
      </c>
      <c r="J2285" s="80"/>
      <c r="K2285" s="39"/>
      <c r="N2285" s="100"/>
      <c r="O2285" s="39"/>
      <c r="Q2285" s="39"/>
      <c r="R2285" s="80"/>
    </row>
    <row r="2286" spans="3:18" x14ac:dyDescent="0.15">
      <c r="C2286" s="97" t="s">
        <v>2306</v>
      </c>
      <c r="D2286" s="1" t="s">
        <v>85</v>
      </c>
      <c r="E2286" s="80" t="s">
        <v>61</v>
      </c>
      <c r="F2286" s="39" t="s">
        <v>62</v>
      </c>
      <c r="J2286" s="80"/>
      <c r="K2286" s="39"/>
      <c r="N2286" s="100"/>
      <c r="O2286" s="39"/>
      <c r="Q2286" s="39"/>
      <c r="R2286" s="80"/>
    </row>
    <row r="2287" spans="3:18" x14ac:dyDescent="0.15">
      <c r="C2287" s="97" t="s">
        <v>2307</v>
      </c>
      <c r="D2287" s="1" t="s">
        <v>85</v>
      </c>
      <c r="E2287" s="80" t="s">
        <v>61</v>
      </c>
      <c r="F2287" s="39" t="s">
        <v>62</v>
      </c>
      <c r="J2287" s="80"/>
      <c r="K2287" s="39"/>
      <c r="N2287" s="100"/>
      <c r="O2287" s="39"/>
      <c r="Q2287" s="39"/>
      <c r="R2287" s="80"/>
    </row>
    <row r="2288" spans="3:18" x14ac:dyDescent="0.15">
      <c r="C2288" s="97" t="s">
        <v>2308</v>
      </c>
      <c r="D2288" s="1" t="s">
        <v>68</v>
      </c>
      <c r="E2288" s="80" t="s">
        <v>61</v>
      </c>
      <c r="F2288" s="39" t="s">
        <v>62</v>
      </c>
      <c r="J2288" s="80"/>
      <c r="K2288" s="39"/>
      <c r="N2288" s="100"/>
      <c r="O2288" s="39"/>
      <c r="Q2288" s="39"/>
      <c r="R2288" s="80"/>
    </row>
    <row r="2289" spans="2:18" x14ac:dyDescent="0.15">
      <c r="C2289" s="97" t="s">
        <v>2311</v>
      </c>
      <c r="D2289" s="1" t="s">
        <v>85</v>
      </c>
      <c r="E2289" s="80" t="s">
        <v>61</v>
      </c>
      <c r="F2289" s="39" t="s">
        <v>62</v>
      </c>
      <c r="J2289" s="80"/>
      <c r="K2289" s="39"/>
      <c r="N2289" s="100"/>
      <c r="O2289" s="39"/>
      <c r="Q2289" s="39"/>
      <c r="R2289" s="80"/>
    </row>
    <row r="2290" spans="2:18" x14ac:dyDescent="0.15">
      <c r="C2290" s="97" t="s">
        <v>2591</v>
      </c>
      <c r="D2290" s="1" t="s">
        <v>72</v>
      </c>
      <c r="E2290" s="80" t="s">
        <v>61</v>
      </c>
      <c r="F2290" s="39" t="s">
        <v>69</v>
      </c>
      <c r="G2290" s="98">
        <v>12.22</v>
      </c>
      <c r="H2290" s="98">
        <v>2.36</v>
      </c>
      <c r="I2290" s="98">
        <v>14.58</v>
      </c>
      <c r="J2290" s="99">
        <v>293</v>
      </c>
      <c r="K2290" s="39" t="s">
        <v>69</v>
      </c>
      <c r="L2290" s="1">
        <v>17.96</v>
      </c>
      <c r="M2290" s="1">
        <v>32.54</v>
      </c>
      <c r="N2290" s="100">
        <v>149</v>
      </c>
      <c r="O2290" s="39" t="s">
        <v>69</v>
      </c>
      <c r="P2290" s="1">
        <v>26.72</v>
      </c>
      <c r="Q2290" s="39">
        <f>+P2290+M2290</f>
        <v>59.26</v>
      </c>
      <c r="R2290" s="99">
        <v>55</v>
      </c>
    </row>
    <row r="2291" spans="2:18" x14ac:dyDescent="0.15">
      <c r="C2291" s="97" t="s">
        <v>2601</v>
      </c>
      <c r="D2291" s="1" t="s">
        <v>85</v>
      </c>
      <c r="E2291" s="80" t="s">
        <v>61</v>
      </c>
      <c r="F2291" s="39" t="s">
        <v>69</v>
      </c>
      <c r="G2291" s="98">
        <v>11.84</v>
      </c>
      <c r="H2291" s="98">
        <v>0.63</v>
      </c>
      <c r="I2291" s="98">
        <v>12.47</v>
      </c>
      <c r="J2291" s="99">
        <v>931</v>
      </c>
      <c r="K2291" s="39" t="s">
        <v>69</v>
      </c>
      <c r="L2291" s="1">
        <v>16.41</v>
      </c>
      <c r="M2291" s="1">
        <v>28.880000000000003</v>
      </c>
      <c r="N2291" s="100">
        <v>600</v>
      </c>
      <c r="O2291" s="39" t="s">
        <v>69</v>
      </c>
      <c r="P2291" s="1">
        <v>21.53</v>
      </c>
      <c r="Q2291" s="39">
        <f>+P2291+M2291</f>
        <v>50.410000000000004</v>
      </c>
      <c r="R2291" s="99">
        <v>375</v>
      </c>
    </row>
    <row r="2292" spans="2:18" x14ac:dyDescent="0.15">
      <c r="C2292" s="97" t="s">
        <v>2312</v>
      </c>
      <c r="D2292" s="1" t="s">
        <v>85</v>
      </c>
      <c r="E2292" s="80" t="s">
        <v>61</v>
      </c>
      <c r="F2292" s="39" t="s">
        <v>62</v>
      </c>
      <c r="J2292" s="80"/>
      <c r="K2292" s="39"/>
      <c r="N2292" s="100"/>
      <c r="O2292" s="39"/>
      <c r="Q2292" s="39"/>
      <c r="R2292" s="80"/>
    </row>
    <row r="2293" spans="2:18" x14ac:dyDescent="0.15">
      <c r="C2293" s="97" t="s">
        <v>2313</v>
      </c>
      <c r="D2293" s="1" t="s">
        <v>68</v>
      </c>
      <c r="E2293" s="80" t="s">
        <v>88</v>
      </c>
      <c r="F2293" s="39" t="s">
        <v>62</v>
      </c>
      <c r="J2293" s="80"/>
      <c r="K2293" s="39"/>
      <c r="N2293" s="100"/>
      <c r="O2293" s="39"/>
      <c r="Q2293" s="39"/>
      <c r="R2293" s="80"/>
    </row>
    <row r="2294" spans="2:18" x14ac:dyDescent="0.15">
      <c r="C2294" s="97" t="s">
        <v>2314</v>
      </c>
      <c r="D2294" s="1" t="s">
        <v>68</v>
      </c>
      <c r="E2294" s="80" t="s">
        <v>61</v>
      </c>
      <c r="F2294" s="39" t="s">
        <v>62</v>
      </c>
      <c r="J2294" s="80"/>
      <c r="K2294" s="39"/>
      <c r="N2294" s="100"/>
      <c r="O2294" s="39"/>
      <c r="Q2294" s="39"/>
      <c r="R2294" s="80"/>
    </row>
    <row r="2295" spans="2:18" x14ac:dyDescent="0.15">
      <c r="C2295" s="97" t="s">
        <v>2315</v>
      </c>
      <c r="D2295" s="1" t="s">
        <v>68</v>
      </c>
      <c r="E2295" s="80" t="s">
        <v>61</v>
      </c>
      <c r="F2295" s="39" t="s">
        <v>62</v>
      </c>
      <c r="J2295" s="80"/>
      <c r="K2295" s="39"/>
      <c r="N2295" s="100"/>
      <c r="O2295" s="39"/>
      <c r="Q2295" s="39"/>
      <c r="R2295" s="80"/>
    </row>
    <row r="2296" spans="2:18" x14ac:dyDescent="0.15">
      <c r="C2296" s="97" t="s">
        <v>2316</v>
      </c>
      <c r="D2296" s="1" t="s">
        <v>68</v>
      </c>
      <c r="E2296" s="80" t="s">
        <v>61</v>
      </c>
      <c r="F2296" s="39" t="s">
        <v>62</v>
      </c>
      <c r="J2296" s="80"/>
      <c r="K2296" s="39"/>
      <c r="N2296" s="100"/>
      <c r="O2296" s="39"/>
      <c r="Q2296" s="39"/>
      <c r="R2296" s="80"/>
    </row>
    <row r="2297" spans="2:18" x14ac:dyDescent="0.15">
      <c r="B2297" s="259"/>
      <c r="C2297" s="260" t="s">
        <v>2317</v>
      </c>
      <c r="D2297" s="259" t="s">
        <v>66</v>
      </c>
      <c r="E2297" s="261" t="s">
        <v>61</v>
      </c>
      <c r="F2297" s="262" t="s">
        <v>62</v>
      </c>
      <c r="G2297" s="259"/>
      <c r="H2297" s="259"/>
      <c r="I2297" s="259"/>
      <c r="J2297" s="261"/>
      <c r="K2297" s="262"/>
      <c r="L2297" s="259"/>
      <c r="M2297" s="259"/>
      <c r="N2297" s="263"/>
      <c r="O2297" s="262"/>
      <c r="P2297" s="259"/>
      <c r="Q2297" s="262"/>
      <c r="R2297" s="261"/>
    </row>
    <row r="2298" spans="2:18" x14ac:dyDescent="0.15">
      <c r="C2298" s="97" t="s">
        <v>2318</v>
      </c>
      <c r="D2298" s="1" t="s">
        <v>326</v>
      </c>
      <c r="E2298" s="80" t="s">
        <v>61</v>
      </c>
      <c r="F2298" s="39" t="s">
        <v>62</v>
      </c>
      <c r="J2298" s="80"/>
      <c r="K2298" s="39"/>
      <c r="N2298" s="100"/>
      <c r="O2298" s="39"/>
      <c r="Q2298" s="39"/>
      <c r="R2298" s="80"/>
    </row>
    <row r="2299" spans="2:18" x14ac:dyDescent="0.15">
      <c r="C2299" s="97" t="s">
        <v>2319</v>
      </c>
      <c r="D2299" s="1" t="s">
        <v>79</v>
      </c>
      <c r="E2299" s="80" t="s">
        <v>61</v>
      </c>
      <c r="F2299" s="39" t="s">
        <v>62</v>
      </c>
      <c r="J2299" s="80"/>
      <c r="K2299" s="39"/>
      <c r="N2299" s="100"/>
      <c r="O2299" s="39"/>
      <c r="Q2299" s="39"/>
      <c r="R2299" s="80"/>
    </row>
    <row r="2300" spans="2:18" x14ac:dyDescent="0.15">
      <c r="C2300" s="97" t="s">
        <v>2320</v>
      </c>
      <c r="D2300" s="1" t="s">
        <v>68</v>
      </c>
      <c r="E2300" s="80" t="s">
        <v>61</v>
      </c>
      <c r="F2300" s="39" t="s">
        <v>62</v>
      </c>
      <c r="J2300" s="80"/>
      <c r="K2300" s="39"/>
      <c r="N2300" s="100"/>
      <c r="O2300" s="39"/>
      <c r="Q2300" s="39"/>
      <c r="R2300" s="80"/>
    </row>
    <row r="2301" spans="2:18" x14ac:dyDescent="0.15">
      <c r="C2301" s="97" t="s">
        <v>2321</v>
      </c>
      <c r="D2301" s="1" t="s">
        <v>68</v>
      </c>
      <c r="E2301" s="80" t="s">
        <v>61</v>
      </c>
      <c r="F2301" s="39" t="s">
        <v>62</v>
      </c>
      <c r="J2301" s="80"/>
      <c r="K2301" s="39"/>
      <c r="N2301" s="100"/>
      <c r="O2301" s="39"/>
      <c r="Q2301" s="39"/>
      <c r="R2301" s="80"/>
    </row>
    <row r="2302" spans="2:18" x14ac:dyDescent="0.15">
      <c r="C2302" s="97" t="s">
        <v>2322</v>
      </c>
      <c r="D2302" s="1" t="s">
        <v>68</v>
      </c>
      <c r="E2302" s="80" t="s">
        <v>61</v>
      </c>
      <c r="F2302" s="39" t="s">
        <v>62</v>
      </c>
      <c r="J2302" s="80"/>
      <c r="K2302" s="39"/>
      <c r="N2302" s="100"/>
      <c r="O2302" s="39"/>
      <c r="Q2302" s="39"/>
      <c r="R2302" s="80"/>
    </row>
    <row r="2303" spans="2:18" x14ac:dyDescent="0.15">
      <c r="C2303" s="97" t="s">
        <v>2323</v>
      </c>
      <c r="D2303" s="1" t="s">
        <v>64</v>
      </c>
      <c r="E2303" s="80" t="s">
        <v>61</v>
      </c>
      <c r="F2303" s="39" t="s">
        <v>62</v>
      </c>
      <c r="J2303" s="80"/>
      <c r="K2303" s="39"/>
      <c r="N2303" s="100"/>
      <c r="O2303" s="39"/>
      <c r="Q2303" s="39"/>
      <c r="R2303" s="80"/>
    </row>
    <row r="2304" spans="2:18" x14ac:dyDescent="0.15">
      <c r="C2304" s="97" t="s">
        <v>2330</v>
      </c>
      <c r="D2304" s="1" t="s">
        <v>66</v>
      </c>
      <c r="E2304" s="80" t="s">
        <v>61</v>
      </c>
      <c r="F2304" s="39" t="s">
        <v>69</v>
      </c>
      <c r="G2304" s="98">
        <v>16.059999999999999</v>
      </c>
      <c r="H2304" s="98">
        <v>1.57</v>
      </c>
      <c r="I2304" s="98">
        <v>17.63</v>
      </c>
      <c r="J2304" s="99">
        <v>15</v>
      </c>
      <c r="K2304" s="39" t="s">
        <v>69</v>
      </c>
      <c r="L2304" s="1">
        <v>17.940000000000001</v>
      </c>
      <c r="M2304" s="1">
        <v>35.57</v>
      </c>
      <c r="N2304" s="100">
        <v>23</v>
      </c>
      <c r="O2304" s="39" t="str">
        <f>+VLOOKUP(C2304,'[1]Notas 3º - TL'!$A$1:$B$678,2,"FALSO")</f>
        <v>SI</v>
      </c>
      <c r="Q2304" s="39"/>
      <c r="R2304" s="80"/>
    </row>
    <row r="2305" spans="3:18" x14ac:dyDescent="0.15">
      <c r="C2305" s="97" t="s">
        <v>2325</v>
      </c>
      <c r="D2305" s="1" t="s">
        <v>68</v>
      </c>
      <c r="E2305" s="80" t="s">
        <v>61</v>
      </c>
      <c r="F2305" s="39" t="s">
        <v>62</v>
      </c>
      <c r="J2305" s="80"/>
      <c r="K2305" s="39"/>
      <c r="N2305" s="100"/>
      <c r="O2305" s="39"/>
      <c r="Q2305" s="39"/>
      <c r="R2305" s="80"/>
    </row>
    <row r="2306" spans="3:18" x14ac:dyDescent="0.15">
      <c r="C2306" s="97" t="s">
        <v>2326</v>
      </c>
      <c r="D2306" s="1" t="s">
        <v>72</v>
      </c>
      <c r="E2306" s="80" t="s">
        <v>61</v>
      </c>
      <c r="F2306" s="39" t="s">
        <v>62</v>
      </c>
      <c r="J2306" s="80"/>
      <c r="K2306" s="39"/>
      <c r="N2306" s="100"/>
      <c r="O2306" s="39"/>
      <c r="Q2306" s="39"/>
      <c r="R2306" s="80"/>
    </row>
    <row r="2307" spans="3:18" x14ac:dyDescent="0.15">
      <c r="C2307" s="97" t="s">
        <v>2327</v>
      </c>
      <c r="D2307" s="1" t="s">
        <v>64</v>
      </c>
      <c r="E2307" s="80" t="s">
        <v>61</v>
      </c>
      <c r="F2307" s="39" t="s">
        <v>62</v>
      </c>
      <c r="J2307" s="80"/>
      <c r="K2307" s="39"/>
      <c r="N2307" s="100"/>
      <c r="O2307" s="39"/>
      <c r="Q2307" s="39"/>
      <c r="R2307" s="80"/>
    </row>
    <row r="2308" spans="3:18" x14ac:dyDescent="0.15">
      <c r="C2308" s="97" t="s">
        <v>2328</v>
      </c>
      <c r="D2308" s="1" t="s">
        <v>66</v>
      </c>
      <c r="E2308" s="80" t="s">
        <v>61</v>
      </c>
      <c r="F2308" s="39" t="s">
        <v>62</v>
      </c>
      <c r="J2308" s="80"/>
      <c r="K2308" s="39"/>
      <c r="N2308" s="100"/>
      <c r="O2308" s="39"/>
      <c r="Q2308" s="39"/>
      <c r="R2308" s="80"/>
    </row>
    <row r="2309" spans="3:18" x14ac:dyDescent="0.15">
      <c r="C2309" s="97" t="s">
        <v>2329</v>
      </c>
      <c r="D2309" s="1" t="s">
        <v>68</v>
      </c>
      <c r="E2309" s="80" t="s">
        <v>61</v>
      </c>
      <c r="F2309" s="39" t="s">
        <v>62</v>
      </c>
      <c r="J2309" s="80"/>
      <c r="K2309" s="39"/>
      <c r="N2309" s="100"/>
      <c r="O2309" s="39"/>
      <c r="Q2309" s="39"/>
      <c r="R2309" s="80"/>
    </row>
    <row r="2310" spans="3:18" x14ac:dyDescent="0.15">
      <c r="C2310" s="97" t="s">
        <v>2612</v>
      </c>
      <c r="D2310" s="1" t="s">
        <v>60</v>
      </c>
      <c r="E2310" s="80" t="s">
        <v>61</v>
      </c>
      <c r="F2310" s="39" t="s">
        <v>69</v>
      </c>
      <c r="G2310" s="98">
        <v>14.15</v>
      </c>
      <c r="H2310" s="98">
        <v>2.0499999999999998</v>
      </c>
      <c r="I2310" s="98">
        <v>16.2</v>
      </c>
      <c r="J2310" s="99">
        <v>81</v>
      </c>
      <c r="K2310" s="39" t="s">
        <v>69</v>
      </c>
      <c r="L2310" s="1">
        <v>19.11</v>
      </c>
      <c r="M2310" s="1">
        <v>35.31</v>
      </c>
      <c r="N2310" s="100">
        <v>28</v>
      </c>
      <c r="O2310" s="39" t="s">
        <v>69</v>
      </c>
      <c r="P2310" s="1">
        <v>25.17</v>
      </c>
      <c r="Q2310" s="39">
        <f>+P2310+M2310</f>
        <v>60.480000000000004</v>
      </c>
      <c r="R2310" s="99">
        <v>37</v>
      </c>
    </row>
    <row r="2311" spans="3:18" x14ac:dyDescent="0.15">
      <c r="C2311" s="97" t="s">
        <v>2331</v>
      </c>
      <c r="D2311" s="1" t="s">
        <v>85</v>
      </c>
      <c r="E2311" s="80" t="s">
        <v>61</v>
      </c>
      <c r="F2311" s="39" t="s">
        <v>69</v>
      </c>
      <c r="G2311" s="1">
        <v>14.18</v>
      </c>
      <c r="H2311" s="1">
        <v>1.42</v>
      </c>
      <c r="I2311" s="1">
        <v>15.6</v>
      </c>
      <c r="J2311" s="80">
        <v>143</v>
      </c>
      <c r="K2311" s="39" t="s">
        <v>62</v>
      </c>
      <c r="N2311" s="100"/>
      <c r="O2311" s="39"/>
      <c r="Q2311" s="39"/>
      <c r="R2311" s="80"/>
    </row>
    <row r="2312" spans="3:18" x14ac:dyDescent="0.15">
      <c r="C2312" s="97" t="s">
        <v>2332</v>
      </c>
      <c r="D2312" s="1" t="s">
        <v>66</v>
      </c>
      <c r="E2312" s="80" t="s">
        <v>61</v>
      </c>
      <c r="F2312" s="39" t="s">
        <v>62</v>
      </c>
      <c r="J2312" s="80"/>
      <c r="K2312" s="39"/>
      <c r="N2312" s="100"/>
      <c r="O2312" s="39"/>
      <c r="Q2312" s="39"/>
      <c r="R2312" s="80"/>
    </row>
    <row r="2313" spans="3:18" x14ac:dyDescent="0.15">
      <c r="C2313" s="97" t="s">
        <v>2333</v>
      </c>
      <c r="D2313" s="1" t="s">
        <v>64</v>
      </c>
      <c r="E2313" s="80" t="s">
        <v>88</v>
      </c>
      <c r="F2313" s="39" t="s">
        <v>62</v>
      </c>
      <c r="J2313" s="80"/>
      <c r="K2313" s="39"/>
      <c r="N2313" s="100"/>
      <c r="O2313" s="39"/>
      <c r="Q2313" s="39"/>
      <c r="R2313" s="80"/>
    </row>
    <row r="2314" spans="3:18" x14ac:dyDescent="0.15">
      <c r="C2314" s="97" t="s">
        <v>2629</v>
      </c>
      <c r="D2314" s="1" t="s">
        <v>66</v>
      </c>
      <c r="E2314" s="80" t="s">
        <v>61</v>
      </c>
      <c r="F2314" s="39" t="s">
        <v>69</v>
      </c>
      <c r="G2314" s="98">
        <v>13.22</v>
      </c>
      <c r="H2314" s="98">
        <v>2.21</v>
      </c>
      <c r="I2314" s="98">
        <v>15.43</v>
      </c>
      <c r="J2314" s="99">
        <v>166</v>
      </c>
      <c r="K2314" s="39" t="s">
        <v>69</v>
      </c>
      <c r="L2314" s="1">
        <v>16.309999999999999</v>
      </c>
      <c r="M2314" s="1">
        <v>31.74</v>
      </c>
      <c r="N2314" s="100">
        <v>213</v>
      </c>
      <c r="O2314" s="39" t="s">
        <v>69</v>
      </c>
      <c r="P2314" s="1">
        <v>25.38</v>
      </c>
      <c r="Q2314" s="39">
        <f>+P2314+M2314</f>
        <v>57.12</v>
      </c>
      <c r="R2314" s="99">
        <v>101</v>
      </c>
    </row>
    <row r="2315" spans="3:18" x14ac:dyDescent="0.15">
      <c r="C2315" s="97" t="s">
        <v>2335</v>
      </c>
      <c r="D2315" s="1" t="s">
        <v>68</v>
      </c>
      <c r="E2315" s="80" t="s">
        <v>61</v>
      </c>
      <c r="F2315" s="39" t="s">
        <v>62</v>
      </c>
      <c r="J2315" s="80"/>
      <c r="K2315" s="39"/>
      <c r="N2315" s="100"/>
      <c r="O2315" s="39"/>
      <c r="Q2315" s="39"/>
      <c r="R2315" s="80"/>
    </row>
    <row r="2316" spans="3:18" x14ac:dyDescent="0.15">
      <c r="C2316" s="97" t="s">
        <v>2336</v>
      </c>
      <c r="D2316" s="1" t="s">
        <v>66</v>
      </c>
      <c r="E2316" s="80" t="s">
        <v>61</v>
      </c>
      <c r="F2316" s="39" t="s">
        <v>69</v>
      </c>
      <c r="G2316" s="1">
        <v>12.03</v>
      </c>
      <c r="H2316" s="1">
        <v>0.47</v>
      </c>
      <c r="I2316" s="1">
        <v>12.5</v>
      </c>
      <c r="J2316" s="80">
        <v>917</v>
      </c>
      <c r="K2316" s="39" t="s">
        <v>62</v>
      </c>
      <c r="N2316" s="100"/>
      <c r="O2316" s="39"/>
      <c r="Q2316" s="39"/>
      <c r="R2316" s="80"/>
    </row>
    <row r="2317" spans="3:18" x14ac:dyDescent="0.15">
      <c r="C2317" s="97" t="s">
        <v>2337</v>
      </c>
      <c r="D2317" s="1" t="s">
        <v>79</v>
      </c>
      <c r="E2317" s="80" t="s">
        <v>61</v>
      </c>
      <c r="F2317" s="39" t="s">
        <v>62</v>
      </c>
      <c r="J2317" s="80"/>
      <c r="K2317" s="39"/>
      <c r="N2317" s="100"/>
      <c r="O2317" s="39"/>
      <c r="Q2317" s="39"/>
      <c r="R2317" s="80"/>
    </row>
    <row r="2318" spans="3:18" x14ac:dyDescent="0.15">
      <c r="C2318" s="97" t="s">
        <v>2338</v>
      </c>
      <c r="D2318" s="1" t="s">
        <v>64</v>
      </c>
      <c r="E2318" s="80" t="s">
        <v>61</v>
      </c>
      <c r="F2318" s="39" t="s">
        <v>62</v>
      </c>
      <c r="J2318" s="80"/>
      <c r="K2318" s="39"/>
      <c r="N2318" s="100"/>
      <c r="O2318" s="39"/>
      <c r="Q2318" s="39"/>
      <c r="R2318" s="80"/>
    </row>
    <row r="2319" spans="3:18" x14ac:dyDescent="0.15">
      <c r="C2319" s="97" t="s">
        <v>2339</v>
      </c>
      <c r="D2319" s="1" t="s">
        <v>66</v>
      </c>
      <c r="E2319" s="80" t="s">
        <v>61</v>
      </c>
      <c r="F2319" s="39" t="s">
        <v>62</v>
      </c>
      <c r="J2319" s="80"/>
      <c r="K2319" s="39"/>
      <c r="N2319" s="100"/>
      <c r="O2319" s="39"/>
      <c r="Q2319" s="39"/>
      <c r="R2319" s="80"/>
    </row>
    <row r="2320" spans="3:18" x14ac:dyDescent="0.15">
      <c r="C2320" s="97" t="s">
        <v>2340</v>
      </c>
      <c r="D2320" s="1" t="s">
        <v>68</v>
      </c>
      <c r="E2320" s="80" t="s">
        <v>61</v>
      </c>
      <c r="F2320" s="39" t="s">
        <v>62</v>
      </c>
      <c r="J2320" s="80"/>
      <c r="K2320" s="39"/>
      <c r="N2320" s="100"/>
      <c r="O2320" s="39"/>
      <c r="Q2320" s="39"/>
      <c r="R2320" s="80"/>
    </row>
    <row r="2321" spans="3:18" x14ac:dyDescent="0.15">
      <c r="C2321" s="97" t="s">
        <v>2341</v>
      </c>
      <c r="D2321" s="1" t="s">
        <v>64</v>
      </c>
      <c r="E2321" s="80" t="s">
        <v>61</v>
      </c>
      <c r="F2321" s="39" t="s">
        <v>62</v>
      </c>
      <c r="J2321" s="80"/>
      <c r="K2321" s="39"/>
      <c r="N2321" s="100"/>
      <c r="O2321" s="39"/>
      <c r="Q2321" s="39"/>
      <c r="R2321" s="80"/>
    </row>
    <row r="2322" spans="3:18" x14ac:dyDescent="0.15">
      <c r="C2322" s="97" t="s">
        <v>2345</v>
      </c>
      <c r="D2322" s="1" t="s">
        <v>68</v>
      </c>
      <c r="E2322" s="80" t="s">
        <v>61</v>
      </c>
      <c r="F2322" s="39" t="s">
        <v>62</v>
      </c>
      <c r="J2322" s="80"/>
      <c r="K2322" s="39"/>
      <c r="N2322" s="100"/>
      <c r="O2322" s="39"/>
      <c r="Q2322" s="39"/>
      <c r="R2322" s="80"/>
    </row>
    <row r="2323" spans="3:18" x14ac:dyDescent="0.15">
      <c r="C2323" s="97" t="s">
        <v>2342</v>
      </c>
      <c r="D2323" s="1" t="s">
        <v>66</v>
      </c>
      <c r="E2323" s="80" t="s">
        <v>61</v>
      </c>
      <c r="F2323" s="39" t="s">
        <v>62</v>
      </c>
      <c r="J2323" s="80"/>
      <c r="K2323" s="39"/>
      <c r="N2323" s="100"/>
      <c r="O2323" s="39"/>
      <c r="Q2323" s="39"/>
      <c r="R2323" s="80"/>
    </row>
    <row r="2324" spans="3:18" x14ac:dyDescent="0.15">
      <c r="C2324" s="97" t="s">
        <v>2343</v>
      </c>
      <c r="D2324" s="1" t="s">
        <v>66</v>
      </c>
      <c r="E2324" s="80" t="s">
        <v>61</v>
      </c>
      <c r="F2324" s="39" t="s">
        <v>69</v>
      </c>
      <c r="G2324" s="1">
        <v>10.44</v>
      </c>
      <c r="H2324" s="1">
        <v>0.63</v>
      </c>
      <c r="I2324" s="1">
        <v>11.07</v>
      </c>
      <c r="J2324" s="80">
        <v>1293</v>
      </c>
      <c r="K2324" s="39" t="s">
        <v>62</v>
      </c>
      <c r="N2324" s="100"/>
      <c r="O2324" s="39"/>
      <c r="Q2324" s="39"/>
      <c r="R2324" s="80"/>
    </row>
    <row r="2325" spans="3:18" x14ac:dyDescent="0.15">
      <c r="C2325" s="97" t="s">
        <v>2344</v>
      </c>
      <c r="D2325" s="1" t="s">
        <v>64</v>
      </c>
      <c r="E2325" s="80" t="s">
        <v>61</v>
      </c>
      <c r="F2325" s="39" t="s">
        <v>62</v>
      </c>
      <c r="J2325" s="80"/>
      <c r="K2325" s="39"/>
      <c r="N2325" s="100"/>
      <c r="O2325" s="39"/>
      <c r="Q2325" s="39"/>
      <c r="R2325" s="80"/>
    </row>
    <row r="2326" spans="3:18" x14ac:dyDescent="0.15">
      <c r="C2326" s="97" t="s">
        <v>2346</v>
      </c>
      <c r="D2326" s="1" t="s">
        <v>68</v>
      </c>
      <c r="E2326" s="80" t="s">
        <v>61</v>
      </c>
      <c r="F2326" s="39" t="s">
        <v>62</v>
      </c>
      <c r="J2326" s="80"/>
      <c r="K2326" s="39"/>
      <c r="N2326" s="100"/>
      <c r="O2326" s="39"/>
      <c r="Q2326" s="39"/>
      <c r="R2326" s="80"/>
    </row>
    <row r="2327" spans="3:18" x14ac:dyDescent="0.15">
      <c r="C2327" s="97" t="s">
        <v>2347</v>
      </c>
      <c r="D2327" s="1" t="s">
        <v>66</v>
      </c>
      <c r="E2327" s="80" t="s">
        <v>61</v>
      </c>
      <c r="F2327" s="39" t="s">
        <v>62</v>
      </c>
      <c r="J2327" s="80"/>
      <c r="K2327" s="39"/>
      <c r="N2327" s="100"/>
      <c r="O2327" s="39"/>
      <c r="Q2327" s="39"/>
      <c r="R2327" s="80"/>
    </row>
    <row r="2328" spans="3:18" x14ac:dyDescent="0.15">
      <c r="C2328" s="97" t="s">
        <v>2348</v>
      </c>
      <c r="D2328" s="1" t="s">
        <v>85</v>
      </c>
      <c r="E2328" s="80" t="s">
        <v>61</v>
      </c>
      <c r="F2328" s="39" t="s">
        <v>69</v>
      </c>
      <c r="G2328" s="1">
        <v>10.44</v>
      </c>
      <c r="H2328" s="1">
        <v>0.78</v>
      </c>
      <c r="I2328" s="1">
        <v>11.219999999999999</v>
      </c>
      <c r="J2328" s="80">
        <v>1259</v>
      </c>
      <c r="K2328" s="39" t="s">
        <v>62</v>
      </c>
      <c r="N2328" s="100"/>
      <c r="O2328" s="39"/>
      <c r="Q2328" s="39"/>
      <c r="R2328" s="80"/>
    </row>
    <row r="2329" spans="3:18" x14ac:dyDescent="0.15">
      <c r="C2329" s="97" t="s">
        <v>2349</v>
      </c>
      <c r="D2329" s="1" t="s">
        <v>60</v>
      </c>
      <c r="E2329" s="80" t="s">
        <v>61</v>
      </c>
      <c r="F2329" s="39" t="s">
        <v>62</v>
      </c>
      <c r="J2329" s="80"/>
      <c r="K2329" s="39"/>
      <c r="N2329" s="100"/>
      <c r="O2329" s="39"/>
      <c r="Q2329" s="39"/>
      <c r="R2329" s="80"/>
    </row>
    <row r="2330" spans="3:18" x14ac:dyDescent="0.15">
      <c r="C2330" s="97" t="s">
        <v>2350</v>
      </c>
      <c r="D2330" s="1" t="s">
        <v>68</v>
      </c>
      <c r="E2330" s="80" t="s">
        <v>88</v>
      </c>
      <c r="F2330" s="39" t="s">
        <v>62</v>
      </c>
      <c r="J2330" s="80"/>
      <c r="K2330" s="39"/>
      <c r="N2330" s="100"/>
      <c r="O2330" s="39"/>
      <c r="Q2330" s="39"/>
      <c r="R2330" s="80"/>
    </row>
    <row r="2331" spans="3:18" x14ac:dyDescent="0.15">
      <c r="C2331" s="97" t="s">
        <v>2351</v>
      </c>
      <c r="D2331" s="1" t="s">
        <v>72</v>
      </c>
      <c r="E2331" s="80" t="s">
        <v>61</v>
      </c>
      <c r="F2331" s="39" t="s">
        <v>62</v>
      </c>
      <c r="J2331" s="80"/>
      <c r="K2331" s="39"/>
      <c r="N2331" s="100"/>
      <c r="O2331" s="39"/>
      <c r="Q2331" s="39"/>
      <c r="R2331" s="80"/>
    </row>
    <row r="2332" spans="3:18" x14ac:dyDescent="0.15">
      <c r="C2332" s="97" t="s">
        <v>2355</v>
      </c>
      <c r="D2332" s="1" t="s">
        <v>66</v>
      </c>
      <c r="E2332" s="80" t="s">
        <v>61</v>
      </c>
      <c r="F2332" s="39" t="s">
        <v>69</v>
      </c>
      <c r="G2332" s="98">
        <v>10.7</v>
      </c>
      <c r="H2332" s="98">
        <v>0.78</v>
      </c>
      <c r="I2332" s="98">
        <v>11.479999999999999</v>
      </c>
      <c r="J2332" s="99">
        <v>1204</v>
      </c>
      <c r="K2332" s="39" t="s">
        <v>69</v>
      </c>
      <c r="L2332" s="1">
        <v>16.22</v>
      </c>
      <c r="M2332" s="1">
        <v>27.699999999999996</v>
      </c>
      <c r="N2332" s="100">
        <v>726</v>
      </c>
      <c r="O2332" s="39" t="s">
        <v>62</v>
      </c>
      <c r="Q2332" s="39"/>
      <c r="R2332" s="80"/>
    </row>
    <row r="2333" spans="3:18" x14ac:dyDescent="0.15">
      <c r="C2333" s="97" t="s">
        <v>2353</v>
      </c>
      <c r="D2333" s="1" t="s">
        <v>66</v>
      </c>
      <c r="E2333" s="80" t="s">
        <v>61</v>
      </c>
      <c r="F2333" s="39" t="s">
        <v>62</v>
      </c>
      <c r="J2333" s="80"/>
      <c r="K2333" s="39"/>
      <c r="N2333" s="100"/>
      <c r="O2333" s="39"/>
      <c r="Q2333" s="39"/>
      <c r="R2333" s="80"/>
    </row>
    <row r="2334" spans="3:18" x14ac:dyDescent="0.15">
      <c r="C2334" s="97" t="s">
        <v>2354</v>
      </c>
      <c r="D2334" s="1" t="s">
        <v>79</v>
      </c>
      <c r="E2334" s="80" t="s">
        <v>61</v>
      </c>
      <c r="F2334" s="39" t="s">
        <v>69</v>
      </c>
      <c r="G2334" s="1">
        <v>10.4</v>
      </c>
      <c r="H2334" s="1">
        <v>0.94</v>
      </c>
      <c r="I2334" s="1">
        <v>11.34</v>
      </c>
      <c r="J2334" s="80">
        <v>1237</v>
      </c>
      <c r="K2334" s="39" t="s">
        <v>62</v>
      </c>
      <c r="N2334" s="100"/>
      <c r="O2334" s="39"/>
      <c r="Q2334" s="39"/>
      <c r="R2334" s="80"/>
    </row>
    <row r="2335" spans="3:18" x14ac:dyDescent="0.15">
      <c r="C2335" s="97" t="s">
        <v>2633</v>
      </c>
      <c r="D2335" s="1" t="s">
        <v>85</v>
      </c>
      <c r="E2335" s="80" t="s">
        <v>61</v>
      </c>
      <c r="F2335" s="39" t="s">
        <v>69</v>
      </c>
      <c r="G2335" s="98">
        <v>15.11</v>
      </c>
      <c r="H2335" s="98">
        <v>1.42</v>
      </c>
      <c r="I2335" s="98">
        <v>16.53</v>
      </c>
      <c r="J2335" s="99">
        <v>55</v>
      </c>
      <c r="K2335" s="39" t="s">
        <v>69</v>
      </c>
      <c r="L2335" s="1">
        <v>18.04</v>
      </c>
      <c r="M2335" s="1">
        <v>34.57</v>
      </c>
      <c r="N2335" s="100">
        <v>48</v>
      </c>
      <c r="O2335" s="39" t="s">
        <v>69</v>
      </c>
      <c r="P2335" s="1">
        <v>23.29</v>
      </c>
      <c r="Q2335" s="39">
        <f>+P2335+M2335</f>
        <v>57.86</v>
      </c>
      <c r="R2335" s="99">
        <v>85</v>
      </c>
    </row>
    <row r="2336" spans="3:18" x14ac:dyDescent="0.15">
      <c r="C2336" s="97" t="s">
        <v>2360</v>
      </c>
      <c r="D2336" s="1" t="s">
        <v>68</v>
      </c>
      <c r="E2336" s="80" t="s">
        <v>61</v>
      </c>
      <c r="F2336" s="39" t="s">
        <v>62</v>
      </c>
      <c r="J2336" s="80"/>
      <c r="K2336" s="39"/>
      <c r="N2336" s="100"/>
      <c r="O2336" s="39"/>
      <c r="Q2336" s="39"/>
      <c r="R2336" s="80"/>
    </row>
    <row r="2337" spans="3:18" x14ac:dyDescent="0.15">
      <c r="C2337" s="97" t="s">
        <v>2361</v>
      </c>
      <c r="D2337" s="1" t="s">
        <v>68</v>
      </c>
      <c r="E2337" s="80" t="s">
        <v>61</v>
      </c>
      <c r="F2337" s="39" t="s">
        <v>69</v>
      </c>
      <c r="G2337" s="1">
        <v>12.28</v>
      </c>
      <c r="H2337" s="1">
        <v>1.26</v>
      </c>
      <c r="I2337" s="1">
        <v>13.54</v>
      </c>
      <c r="J2337" s="80">
        <v>557</v>
      </c>
      <c r="K2337" s="39" t="s">
        <v>62</v>
      </c>
      <c r="N2337" s="100"/>
      <c r="O2337" s="39"/>
      <c r="Q2337" s="39"/>
      <c r="R2337" s="80"/>
    </row>
    <row r="2338" spans="3:18" x14ac:dyDescent="0.15">
      <c r="C2338" s="97" t="s">
        <v>2363</v>
      </c>
      <c r="D2338" s="1" t="s">
        <v>72</v>
      </c>
      <c r="E2338" s="80" t="s">
        <v>61</v>
      </c>
      <c r="F2338" s="39" t="s">
        <v>62</v>
      </c>
      <c r="J2338" s="80"/>
      <c r="K2338" s="39"/>
      <c r="N2338" s="100"/>
      <c r="O2338" s="39"/>
      <c r="Q2338" s="39"/>
      <c r="R2338" s="80"/>
    </row>
    <row r="2339" spans="3:18" x14ac:dyDescent="0.15">
      <c r="C2339" s="97" t="s">
        <v>2362</v>
      </c>
      <c r="D2339" s="1" t="s">
        <v>72</v>
      </c>
      <c r="E2339" s="80" t="s">
        <v>61</v>
      </c>
      <c r="F2339" s="39" t="s">
        <v>69</v>
      </c>
      <c r="G2339" s="1">
        <v>10.53</v>
      </c>
      <c r="H2339" s="1">
        <v>0.94</v>
      </c>
      <c r="I2339" s="1">
        <v>11.469999999999999</v>
      </c>
      <c r="J2339" s="80">
        <v>1207</v>
      </c>
      <c r="K2339" s="39" t="s">
        <v>62</v>
      </c>
      <c r="N2339" s="100"/>
      <c r="O2339" s="39"/>
      <c r="Q2339" s="39"/>
      <c r="R2339" s="80"/>
    </row>
    <row r="2340" spans="3:18" x14ac:dyDescent="0.15">
      <c r="C2340" s="97" t="s">
        <v>2365</v>
      </c>
      <c r="D2340" s="1" t="s">
        <v>79</v>
      </c>
      <c r="E2340" s="80" t="s">
        <v>61</v>
      </c>
      <c r="F2340" s="39" t="s">
        <v>62</v>
      </c>
      <c r="J2340" s="80"/>
      <c r="K2340" s="39"/>
      <c r="N2340" s="100"/>
      <c r="O2340" s="39"/>
      <c r="Q2340" s="39"/>
      <c r="R2340" s="80"/>
    </row>
    <row r="2341" spans="3:18" x14ac:dyDescent="0.15">
      <c r="C2341" s="97" t="s">
        <v>2366</v>
      </c>
      <c r="D2341" s="1" t="s">
        <v>85</v>
      </c>
      <c r="E2341" s="80" t="s">
        <v>61</v>
      </c>
      <c r="F2341" s="39" t="s">
        <v>62</v>
      </c>
      <c r="J2341" s="80"/>
      <c r="K2341" s="39"/>
      <c r="N2341" s="100"/>
      <c r="O2341" s="39"/>
      <c r="Q2341" s="39"/>
      <c r="R2341" s="80"/>
    </row>
    <row r="2342" spans="3:18" x14ac:dyDescent="0.15">
      <c r="C2342" s="97" t="s">
        <v>2367</v>
      </c>
      <c r="D2342" s="1" t="s">
        <v>68</v>
      </c>
      <c r="E2342" s="80" t="s">
        <v>61</v>
      </c>
      <c r="F2342" s="39" t="s">
        <v>62</v>
      </c>
      <c r="J2342" s="80"/>
      <c r="K2342" s="39"/>
      <c r="N2342" s="100"/>
      <c r="O2342" s="39"/>
      <c r="Q2342" s="39"/>
      <c r="R2342" s="80"/>
    </row>
    <row r="2343" spans="3:18" x14ac:dyDescent="0.15">
      <c r="C2343" s="97" t="s">
        <v>2368</v>
      </c>
      <c r="D2343" s="1" t="s">
        <v>85</v>
      </c>
      <c r="E2343" s="80" t="s">
        <v>61</v>
      </c>
      <c r="F2343" s="39" t="s">
        <v>62</v>
      </c>
      <c r="J2343" s="80"/>
      <c r="K2343" s="39"/>
      <c r="N2343" s="100"/>
      <c r="O2343" s="39"/>
      <c r="Q2343" s="39"/>
      <c r="R2343" s="80"/>
    </row>
    <row r="2344" spans="3:18" x14ac:dyDescent="0.15">
      <c r="C2344" s="97" t="s">
        <v>2369</v>
      </c>
      <c r="D2344" s="1" t="s">
        <v>66</v>
      </c>
      <c r="E2344" s="80" t="s">
        <v>61</v>
      </c>
      <c r="F2344" s="39" t="s">
        <v>62</v>
      </c>
      <c r="J2344" s="80"/>
      <c r="K2344" s="39"/>
      <c r="N2344" s="100"/>
      <c r="O2344" s="39"/>
      <c r="Q2344" s="39"/>
      <c r="R2344" s="80"/>
    </row>
    <row r="2345" spans="3:18" x14ac:dyDescent="0.15">
      <c r="C2345" s="97" t="s">
        <v>2370</v>
      </c>
      <c r="D2345" s="1" t="s">
        <v>66</v>
      </c>
      <c r="E2345" s="80" t="s">
        <v>61</v>
      </c>
      <c r="F2345" s="39" t="s">
        <v>62</v>
      </c>
      <c r="J2345" s="80"/>
      <c r="K2345" s="39"/>
      <c r="N2345" s="100"/>
      <c r="O2345" s="39"/>
      <c r="Q2345" s="39"/>
      <c r="R2345" s="80"/>
    </row>
    <row r="2346" spans="3:18" x14ac:dyDescent="0.15">
      <c r="C2346" s="97" t="s">
        <v>2634</v>
      </c>
      <c r="D2346" s="1" t="s">
        <v>68</v>
      </c>
      <c r="E2346" s="80" t="s">
        <v>61</v>
      </c>
      <c r="F2346" s="39" t="s">
        <v>69</v>
      </c>
      <c r="G2346" s="98">
        <v>15.71</v>
      </c>
      <c r="H2346" s="98">
        <v>0.47</v>
      </c>
      <c r="I2346" s="98">
        <v>16.18</v>
      </c>
      <c r="J2346" s="99">
        <v>84</v>
      </c>
      <c r="K2346" s="39" t="s">
        <v>69</v>
      </c>
      <c r="L2346" s="1">
        <v>17.899999999999999</v>
      </c>
      <c r="M2346" s="1">
        <v>34.08</v>
      </c>
      <c r="N2346" s="100">
        <v>68</v>
      </c>
      <c r="O2346" s="39" t="s">
        <v>69</v>
      </c>
      <c r="P2346" s="1">
        <v>25.21</v>
      </c>
      <c r="Q2346" s="39">
        <f>+P2346+M2346</f>
        <v>59.29</v>
      </c>
      <c r="R2346" s="99">
        <v>54</v>
      </c>
    </row>
    <row r="2347" spans="3:18" x14ac:dyDescent="0.15">
      <c r="C2347" s="97" t="s">
        <v>2372</v>
      </c>
      <c r="D2347" s="1" t="s">
        <v>68</v>
      </c>
      <c r="E2347" s="80" t="s">
        <v>61</v>
      </c>
      <c r="F2347" s="39" t="s">
        <v>69</v>
      </c>
      <c r="G2347" s="1">
        <v>11.16</v>
      </c>
      <c r="H2347" s="1">
        <v>0.15</v>
      </c>
      <c r="I2347" s="1">
        <v>11.31</v>
      </c>
      <c r="J2347" s="80">
        <v>1242</v>
      </c>
      <c r="K2347" s="39" t="s">
        <v>62</v>
      </c>
      <c r="N2347" s="100"/>
      <c r="O2347" s="39"/>
      <c r="Q2347" s="39"/>
      <c r="R2347" s="80"/>
    </row>
    <row r="2348" spans="3:18" x14ac:dyDescent="0.15">
      <c r="C2348" s="97" t="s">
        <v>2640</v>
      </c>
      <c r="D2348" s="1" t="s">
        <v>66</v>
      </c>
      <c r="E2348" s="80" t="s">
        <v>61</v>
      </c>
      <c r="F2348" s="39" t="s">
        <v>69</v>
      </c>
      <c r="G2348" s="98">
        <v>11.91</v>
      </c>
      <c r="H2348" s="98">
        <v>0.47</v>
      </c>
      <c r="I2348" s="98">
        <v>12.38</v>
      </c>
      <c r="J2348" s="99">
        <v>953</v>
      </c>
      <c r="K2348" s="39" t="s">
        <v>69</v>
      </c>
      <c r="L2348" s="1">
        <v>19</v>
      </c>
      <c r="M2348" s="1">
        <v>31.380000000000003</v>
      </c>
      <c r="N2348" s="100">
        <v>250</v>
      </c>
      <c r="O2348" s="39" t="s">
        <v>69</v>
      </c>
      <c r="P2348" s="1">
        <v>21.93</v>
      </c>
      <c r="Q2348" s="39">
        <f>+P2348+M2348</f>
        <v>53.31</v>
      </c>
      <c r="R2348" s="99">
        <v>255</v>
      </c>
    </row>
    <row r="2349" spans="3:18" x14ac:dyDescent="0.15">
      <c r="C2349" s="97" t="s">
        <v>2374</v>
      </c>
      <c r="D2349" s="1" t="s">
        <v>79</v>
      </c>
      <c r="E2349" s="80" t="s">
        <v>61</v>
      </c>
      <c r="F2349" s="39" t="s">
        <v>62</v>
      </c>
      <c r="J2349" s="80"/>
      <c r="K2349" s="39"/>
      <c r="N2349" s="100"/>
      <c r="O2349" s="39"/>
      <c r="Q2349" s="39"/>
      <c r="R2349" s="80"/>
    </row>
    <row r="2350" spans="3:18" x14ac:dyDescent="0.15">
      <c r="C2350" s="97" t="s">
        <v>2375</v>
      </c>
      <c r="D2350" s="1" t="s">
        <v>79</v>
      </c>
      <c r="E2350" s="80" t="s">
        <v>237</v>
      </c>
      <c r="F2350" s="39" t="s">
        <v>62</v>
      </c>
      <c r="J2350" s="80"/>
      <c r="K2350" s="39"/>
      <c r="N2350" s="100"/>
      <c r="O2350" s="39"/>
      <c r="Q2350" s="39"/>
      <c r="R2350" s="80"/>
    </row>
    <row r="2351" spans="3:18" x14ac:dyDescent="0.15">
      <c r="C2351" s="97" t="s">
        <v>2643</v>
      </c>
      <c r="D2351" s="1" t="s">
        <v>64</v>
      </c>
      <c r="E2351" s="80" t="s">
        <v>88</v>
      </c>
      <c r="F2351" s="39" t="s">
        <v>69</v>
      </c>
      <c r="G2351" s="98">
        <v>13.98</v>
      </c>
      <c r="H2351" s="98">
        <v>0.9</v>
      </c>
      <c r="I2351" s="98">
        <v>14.88</v>
      </c>
      <c r="J2351" s="99">
        <v>242</v>
      </c>
      <c r="K2351" s="39" t="s">
        <v>69</v>
      </c>
      <c r="L2351" s="1">
        <v>18.02</v>
      </c>
      <c r="M2351" s="1">
        <v>32.9</v>
      </c>
      <c r="N2351" s="100">
        <v>129</v>
      </c>
      <c r="O2351" s="39" t="s">
        <v>69</v>
      </c>
      <c r="P2351" s="1">
        <v>22.87</v>
      </c>
      <c r="Q2351" s="39">
        <f>+P2351+M2351</f>
        <v>55.769999999999996</v>
      </c>
      <c r="R2351" s="99">
        <v>149</v>
      </c>
    </row>
    <row r="2352" spans="3:18" x14ac:dyDescent="0.15">
      <c r="C2352" s="97" t="s">
        <v>2377</v>
      </c>
      <c r="D2352" s="1" t="s">
        <v>68</v>
      </c>
      <c r="E2352" s="80" t="s">
        <v>61</v>
      </c>
      <c r="F2352" s="39" t="s">
        <v>62</v>
      </c>
      <c r="J2352" s="80"/>
      <c r="K2352" s="39"/>
      <c r="N2352" s="100"/>
      <c r="O2352" s="39"/>
      <c r="Q2352" s="39"/>
      <c r="R2352" s="80"/>
    </row>
    <row r="2353" spans="3:18" x14ac:dyDescent="0.15">
      <c r="C2353" s="97" t="s">
        <v>2646</v>
      </c>
      <c r="D2353" s="1" t="s">
        <v>60</v>
      </c>
      <c r="E2353" s="80" t="s">
        <v>61</v>
      </c>
      <c r="F2353" s="39" t="s">
        <v>69</v>
      </c>
      <c r="G2353" s="98">
        <v>13.11</v>
      </c>
      <c r="H2353" s="98">
        <v>1.26</v>
      </c>
      <c r="I2353" s="98">
        <v>14.37</v>
      </c>
      <c r="J2353" s="99">
        <v>344</v>
      </c>
      <c r="K2353" s="39" t="s">
        <v>69</v>
      </c>
      <c r="L2353" s="1">
        <v>18.29</v>
      </c>
      <c r="M2353" s="1">
        <v>32.659999999999997</v>
      </c>
      <c r="N2353" s="100">
        <v>143</v>
      </c>
      <c r="O2353" s="39" t="s">
        <v>69</v>
      </c>
      <c r="P2353" s="1">
        <v>22.28</v>
      </c>
      <c r="Q2353" s="39">
        <f>+P2353+M2353</f>
        <v>54.94</v>
      </c>
      <c r="R2353" s="99">
        <v>193</v>
      </c>
    </row>
    <row r="2354" spans="3:18" x14ac:dyDescent="0.15">
      <c r="C2354" s="97" t="s">
        <v>2379</v>
      </c>
      <c r="D2354" s="1" t="s">
        <v>64</v>
      </c>
      <c r="E2354" s="80" t="s">
        <v>61</v>
      </c>
      <c r="F2354" s="39" t="s">
        <v>62</v>
      </c>
      <c r="J2354" s="80"/>
      <c r="K2354" s="39"/>
      <c r="N2354" s="100"/>
      <c r="O2354" s="39"/>
      <c r="Q2354" s="39"/>
      <c r="R2354" s="80"/>
    </row>
    <row r="2355" spans="3:18" x14ac:dyDescent="0.15">
      <c r="C2355" s="97" t="s">
        <v>2649</v>
      </c>
      <c r="D2355" s="1" t="s">
        <v>85</v>
      </c>
      <c r="E2355" s="80" t="s">
        <v>61</v>
      </c>
      <c r="F2355" s="39" t="s">
        <v>69</v>
      </c>
      <c r="G2355" s="98">
        <v>12.91</v>
      </c>
      <c r="H2355" s="98">
        <v>1.1000000000000001</v>
      </c>
      <c r="I2355" s="98">
        <v>14.01</v>
      </c>
      <c r="J2355" s="99">
        <v>424</v>
      </c>
      <c r="K2355" s="39" t="s">
        <v>69</v>
      </c>
      <c r="L2355" s="1">
        <v>15.46</v>
      </c>
      <c r="M2355" s="1">
        <v>29.47</v>
      </c>
      <c r="N2355" s="100">
        <v>529</v>
      </c>
      <c r="O2355" s="39" t="s">
        <v>69</v>
      </c>
      <c r="P2355" s="1">
        <v>20.329999999999998</v>
      </c>
      <c r="Q2355" s="39">
        <f>+P2355+M2355</f>
        <v>49.8</v>
      </c>
      <c r="R2355" s="99">
        <v>398</v>
      </c>
    </row>
    <row r="2356" spans="3:18" x14ac:dyDescent="0.15">
      <c r="C2356" s="97" t="s">
        <v>2381</v>
      </c>
      <c r="D2356" s="1" t="s">
        <v>68</v>
      </c>
      <c r="E2356" s="80" t="s">
        <v>61</v>
      </c>
      <c r="F2356" s="39" t="s">
        <v>62</v>
      </c>
      <c r="J2356" s="80"/>
      <c r="K2356" s="39"/>
      <c r="N2356" s="100"/>
      <c r="O2356" s="39"/>
      <c r="Q2356" s="39"/>
      <c r="R2356" s="80"/>
    </row>
    <row r="2357" spans="3:18" x14ac:dyDescent="0.15">
      <c r="C2357" s="97" t="s">
        <v>2382</v>
      </c>
      <c r="D2357" s="1" t="s">
        <v>72</v>
      </c>
      <c r="E2357" s="80" t="s">
        <v>61</v>
      </c>
      <c r="F2357" s="39" t="s">
        <v>62</v>
      </c>
      <c r="J2357" s="80"/>
      <c r="K2357" s="39"/>
      <c r="N2357" s="100"/>
      <c r="O2357" s="39"/>
      <c r="Q2357" s="39"/>
      <c r="R2357" s="80"/>
    </row>
    <row r="2358" spans="3:18" x14ac:dyDescent="0.15">
      <c r="C2358" s="97" t="s">
        <v>2383</v>
      </c>
      <c r="D2358" s="1" t="s">
        <v>79</v>
      </c>
      <c r="E2358" s="80" t="s">
        <v>61</v>
      </c>
      <c r="F2358" s="39" t="s">
        <v>69</v>
      </c>
      <c r="G2358" s="98">
        <v>12.92</v>
      </c>
      <c r="H2358" s="98">
        <v>2.52</v>
      </c>
      <c r="I2358" s="98">
        <v>15.44</v>
      </c>
      <c r="J2358" s="99">
        <v>164</v>
      </c>
      <c r="K2358" s="39" t="s">
        <v>69</v>
      </c>
      <c r="L2358" s="1">
        <v>15.26</v>
      </c>
      <c r="M2358" s="1">
        <v>30.7</v>
      </c>
      <c r="N2358" s="100">
        <v>333</v>
      </c>
      <c r="O2358" s="39" t="str">
        <f>+VLOOKUP(C2358,'[1]Notas 3º - TL'!$A$1:$B$678,2,"FALSO")</f>
        <v>SI</v>
      </c>
      <c r="Q2358" s="39"/>
      <c r="R2358" s="80"/>
    </row>
    <row r="2359" spans="3:18" x14ac:dyDescent="0.15">
      <c r="C2359" s="97" t="s">
        <v>2384</v>
      </c>
      <c r="D2359" s="1" t="s">
        <v>64</v>
      </c>
      <c r="E2359" s="80" t="s">
        <v>61</v>
      </c>
      <c r="F2359" s="39" t="s">
        <v>62</v>
      </c>
      <c r="J2359" s="80"/>
      <c r="K2359" s="39"/>
      <c r="N2359" s="100"/>
      <c r="O2359" s="39"/>
      <c r="Q2359" s="39"/>
      <c r="R2359" s="80"/>
    </row>
    <row r="2360" spans="3:18" x14ac:dyDescent="0.15">
      <c r="C2360" s="97" t="s">
        <v>2385</v>
      </c>
      <c r="D2360" s="1" t="s">
        <v>60</v>
      </c>
      <c r="E2360" s="80" t="s">
        <v>61</v>
      </c>
      <c r="F2360" s="39" t="s">
        <v>62</v>
      </c>
      <c r="J2360" s="80"/>
      <c r="K2360" s="39"/>
      <c r="N2360" s="100"/>
      <c r="O2360" s="39"/>
      <c r="Q2360" s="39"/>
      <c r="R2360" s="80"/>
    </row>
    <row r="2361" spans="3:18" x14ac:dyDescent="0.15">
      <c r="C2361" s="97" t="s">
        <v>2386</v>
      </c>
      <c r="D2361" s="1" t="s">
        <v>66</v>
      </c>
      <c r="E2361" s="80" t="s">
        <v>88</v>
      </c>
      <c r="F2361" s="39" t="s">
        <v>62</v>
      </c>
      <c r="J2361" s="80"/>
      <c r="K2361" s="39"/>
      <c r="N2361" s="100"/>
      <c r="O2361" s="39"/>
      <c r="Q2361" s="39"/>
      <c r="R2361" s="80"/>
    </row>
    <row r="2362" spans="3:18" x14ac:dyDescent="0.15">
      <c r="C2362" s="97" t="s">
        <v>2387</v>
      </c>
      <c r="D2362" s="1" t="s">
        <v>85</v>
      </c>
      <c r="E2362" s="80" t="s">
        <v>61</v>
      </c>
      <c r="F2362" s="39" t="s">
        <v>69</v>
      </c>
      <c r="G2362" s="98">
        <v>11.66</v>
      </c>
      <c r="H2362" s="98">
        <v>2.21</v>
      </c>
      <c r="I2362" s="98">
        <v>13.870000000000001</v>
      </c>
      <c r="J2362" s="99">
        <v>477</v>
      </c>
      <c r="K2362" s="39" t="s">
        <v>69</v>
      </c>
      <c r="L2362" s="1">
        <v>18.600000000000001</v>
      </c>
      <c r="M2362" s="1">
        <v>32.47</v>
      </c>
      <c r="N2362" s="100">
        <v>156</v>
      </c>
      <c r="O2362" s="39" t="str">
        <f>+VLOOKUP(C2362,'[1]Notas 3º - TL'!$A$1:$B$678,2,"FALSO")</f>
        <v>SI</v>
      </c>
      <c r="Q2362" s="39"/>
      <c r="R2362" s="80"/>
    </row>
    <row r="2363" spans="3:18" x14ac:dyDescent="0.15">
      <c r="C2363" s="97" t="s">
        <v>2656</v>
      </c>
      <c r="D2363" s="1" t="s">
        <v>79</v>
      </c>
      <c r="E2363" s="80" t="s">
        <v>61</v>
      </c>
      <c r="F2363" s="39" t="s">
        <v>69</v>
      </c>
      <c r="G2363" s="98">
        <v>14.05</v>
      </c>
      <c r="H2363" s="98">
        <v>1.26</v>
      </c>
      <c r="I2363" s="98">
        <v>15.31</v>
      </c>
      <c r="J2363" s="99">
        <v>179</v>
      </c>
      <c r="K2363" s="39" t="s">
        <v>69</v>
      </c>
      <c r="L2363" s="1">
        <v>18</v>
      </c>
      <c r="M2363" s="1">
        <v>33.31</v>
      </c>
      <c r="N2363" s="100">
        <v>105</v>
      </c>
      <c r="O2363" s="39" t="s">
        <v>69</v>
      </c>
      <c r="P2363" s="1">
        <v>22.71</v>
      </c>
      <c r="Q2363" s="39">
        <f>+P2363+M2363</f>
        <v>56.02</v>
      </c>
      <c r="R2363" s="99">
        <v>133</v>
      </c>
    </row>
    <row r="2364" spans="3:18" x14ac:dyDescent="0.15">
      <c r="C2364" s="97" t="s">
        <v>2389</v>
      </c>
      <c r="D2364" s="1" t="s">
        <v>79</v>
      </c>
      <c r="E2364" s="80" t="s">
        <v>61</v>
      </c>
      <c r="F2364" s="39" t="s">
        <v>69</v>
      </c>
      <c r="G2364" s="1">
        <v>12.81</v>
      </c>
      <c r="H2364" s="1">
        <v>0.94</v>
      </c>
      <c r="I2364" s="1">
        <v>13.75</v>
      </c>
      <c r="J2364" s="80">
        <v>500</v>
      </c>
      <c r="K2364" s="39" t="s">
        <v>62</v>
      </c>
      <c r="N2364" s="100"/>
      <c r="O2364" s="39"/>
      <c r="Q2364" s="39"/>
      <c r="R2364" s="80"/>
    </row>
    <row r="2365" spans="3:18" x14ac:dyDescent="0.15">
      <c r="C2365" s="97" t="s">
        <v>2390</v>
      </c>
      <c r="D2365" s="1" t="s">
        <v>85</v>
      </c>
      <c r="E2365" s="80" t="s">
        <v>61</v>
      </c>
      <c r="F2365" s="39" t="s">
        <v>69</v>
      </c>
      <c r="G2365" s="98">
        <v>10.01</v>
      </c>
      <c r="H2365" s="98">
        <v>0.94</v>
      </c>
      <c r="I2365" s="98">
        <v>10.95</v>
      </c>
      <c r="J2365" s="99">
        <v>1315</v>
      </c>
      <c r="K2365" s="39" t="s">
        <v>69</v>
      </c>
      <c r="L2365" s="1">
        <v>15.58</v>
      </c>
      <c r="M2365" s="1">
        <v>26.53</v>
      </c>
      <c r="N2365" s="100">
        <v>791</v>
      </c>
      <c r="O2365" s="39" t="s">
        <v>62</v>
      </c>
      <c r="Q2365" s="39"/>
      <c r="R2365" s="80"/>
    </row>
    <row r="2366" spans="3:18" x14ac:dyDescent="0.15">
      <c r="C2366" s="97" t="s">
        <v>2391</v>
      </c>
      <c r="D2366" s="1" t="s">
        <v>64</v>
      </c>
      <c r="E2366" s="80" t="s">
        <v>61</v>
      </c>
      <c r="F2366" s="39" t="s">
        <v>62</v>
      </c>
      <c r="J2366" s="80"/>
      <c r="K2366" s="39"/>
      <c r="N2366" s="100"/>
      <c r="O2366" s="39"/>
      <c r="Q2366" s="39"/>
      <c r="R2366" s="80"/>
    </row>
    <row r="2367" spans="3:18" x14ac:dyDescent="0.15">
      <c r="C2367" s="97" t="s">
        <v>2392</v>
      </c>
      <c r="D2367" s="1" t="s">
        <v>60</v>
      </c>
      <c r="E2367" s="80" t="s">
        <v>88</v>
      </c>
      <c r="F2367" s="39" t="s">
        <v>69</v>
      </c>
      <c r="G2367" s="1">
        <v>10.050000000000001</v>
      </c>
      <c r="H2367" s="1">
        <v>2.09</v>
      </c>
      <c r="I2367" s="1">
        <v>12.14</v>
      </c>
      <c r="J2367" s="80">
        <v>1027</v>
      </c>
      <c r="K2367" s="39" t="s">
        <v>62</v>
      </c>
      <c r="N2367" s="100"/>
      <c r="O2367" s="39"/>
      <c r="Q2367" s="39"/>
      <c r="R2367" s="80"/>
    </row>
    <row r="2368" spans="3:18" x14ac:dyDescent="0.15">
      <c r="C2368" s="97" t="s">
        <v>2666</v>
      </c>
      <c r="D2368" s="1" t="s">
        <v>79</v>
      </c>
      <c r="E2368" s="80" t="s">
        <v>88</v>
      </c>
      <c r="F2368" s="39" t="s">
        <v>69</v>
      </c>
      <c r="G2368" s="98">
        <v>14.21</v>
      </c>
      <c r="H2368" s="98">
        <v>1.34</v>
      </c>
      <c r="I2368" s="98">
        <v>15.55</v>
      </c>
      <c r="J2368" s="99">
        <v>150</v>
      </c>
      <c r="K2368" s="39" t="s">
        <v>69</v>
      </c>
      <c r="L2368" s="1">
        <v>17.489999999999998</v>
      </c>
      <c r="M2368" s="1">
        <v>33.04</v>
      </c>
      <c r="N2368" s="100">
        <v>120</v>
      </c>
      <c r="O2368" s="39" t="s">
        <v>69</v>
      </c>
      <c r="P2368" s="1">
        <v>25.44</v>
      </c>
      <c r="Q2368" s="39">
        <f>+P2368+M2368</f>
        <v>58.480000000000004</v>
      </c>
      <c r="R2368" s="99">
        <v>69</v>
      </c>
    </row>
    <row r="2369" spans="3:18" x14ac:dyDescent="0.15">
      <c r="C2369" s="97" t="s">
        <v>2668</v>
      </c>
      <c r="D2369" s="1" t="s">
        <v>66</v>
      </c>
      <c r="E2369" s="80" t="s">
        <v>61</v>
      </c>
      <c r="F2369" s="39" t="s">
        <v>69</v>
      </c>
      <c r="G2369" s="98">
        <v>15.83</v>
      </c>
      <c r="H2369" s="98">
        <v>0.78</v>
      </c>
      <c r="I2369" s="98">
        <v>16.61</v>
      </c>
      <c r="J2369" s="99">
        <v>47</v>
      </c>
      <c r="K2369" s="39" t="s">
        <v>69</v>
      </c>
      <c r="L2369" s="1">
        <v>18.53</v>
      </c>
      <c r="M2369" s="1">
        <v>35.14</v>
      </c>
      <c r="N2369" s="100">
        <v>35</v>
      </c>
      <c r="O2369" s="39" t="s">
        <v>69</v>
      </c>
      <c r="P2369" s="1">
        <v>27.57</v>
      </c>
      <c r="Q2369" s="39">
        <f>+P2369+M2369</f>
        <v>62.71</v>
      </c>
      <c r="R2369" s="99">
        <v>12</v>
      </c>
    </row>
    <row r="2370" spans="3:18" x14ac:dyDescent="0.15">
      <c r="C2370" s="97" t="s">
        <v>2670</v>
      </c>
      <c r="D2370" s="1" t="s">
        <v>64</v>
      </c>
      <c r="E2370" s="80" t="s">
        <v>61</v>
      </c>
      <c r="F2370" s="39" t="s">
        <v>69</v>
      </c>
      <c r="G2370" s="98">
        <v>14</v>
      </c>
      <c r="H2370" s="98">
        <v>2.21</v>
      </c>
      <c r="I2370" s="98">
        <v>16.21</v>
      </c>
      <c r="J2370" s="99">
        <v>79</v>
      </c>
      <c r="K2370" s="39" t="s">
        <v>69</v>
      </c>
      <c r="L2370" s="1">
        <v>15.98</v>
      </c>
      <c r="M2370" s="1">
        <v>32.19</v>
      </c>
      <c r="N2370" s="100">
        <v>174</v>
      </c>
      <c r="O2370" s="39" t="s">
        <v>69</v>
      </c>
      <c r="P2370" s="1">
        <v>22.96</v>
      </c>
      <c r="Q2370" s="39">
        <f>+P2370+M2370</f>
        <v>55.15</v>
      </c>
      <c r="R2370" s="99">
        <v>178</v>
      </c>
    </row>
    <row r="2371" spans="3:18" x14ac:dyDescent="0.15">
      <c r="C2371" s="97" t="s">
        <v>2396</v>
      </c>
      <c r="D2371" s="1" t="s">
        <v>85</v>
      </c>
      <c r="E2371" s="80" t="s">
        <v>61</v>
      </c>
      <c r="F2371" s="39" t="s">
        <v>62</v>
      </c>
      <c r="J2371" s="80"/>
      <c r="K2371" s="39"/>
      <c r="N2371" s="100"/>
      <c r="O2371" s="39"/>
      <c r="Q2371" s="39"/>
      <c r="R2371" s="80"/>
    </row>
    <row r="2372" spans="3:18" x14ac:dyDescent="0.15">
      <c r="C2372" s="97" t="s">
        <v>2397</v>
      </c>
      <c r="D2372" s="1" t="s">
        <v>82</v>
      </c>
      <c r="E2372" s="80" t="s">
        <v>61</v>
      </c>
      <c r="F2372" s="39" t="s">
        <v>62</v>
      </c>
      <c r="J2372" s="80"/>
      <c r="K2372" s="39"/>
      <c r="N2372" s="100"/>
      <c r="O2372" s="39"/>
      <c r="Q2372" s="39"/>
      <c r="R2372" s="80"/>
    </row>
    <row r="2373" spans="3:18" x14ac:dyDescent="0.15">
      <c r="C2373" s="97" t="s">
        <v>2398</v>
      </c>
      <c r="D2373" s="1" t="s">
        <v>66</v>
      </c>
      <c r="E2373" s="80" t="s">
        <v>61</v>
      </c>
      <c r="F2373" s="39" t="s">
        <v>62</v>
      </c>
      <c r="J2373" s="80"/>
      <c r="K2373" s="39"/>
      <c r="N2373" s="100"/>
      <c r="O2373" s="39"/>
      <c r="Q2373" s="39"/>
      <c r="R2373" s="80"/>
    </row>
    <row r="2374" spans="3:18" x14ac:dyDescent="0.15">
      <c r="C2374" s="97" t="s">
        <v>2399</v>
      </c>
      <c r="D2374" s="1" t="s">
        <v>79</v>
      </c>
      <c r="E2374" s="80" t="s">
        <v>61</v>
      </c>
      <c r="F2374" s="39" t="s">
        <v>62</v>
      </c>
      <c r="J2374" s="80"/>
      <c r="K2374" s="39"/>
      <c r="N2374" s="100"/>
      <c r="O2374" s="39"/>
      <c r="Q2374" s="39"/>
      <c r="R2374" s="80"/>
    </row>
    <row r="2375" spans="3:18" x14ac:dyDescent="0.15">
      <c r="C2375" s="97" t="s">
        <v>2400</v>
      </c>
      <c r="D2375" s="1" t="s">
        <v>72</v>
      </c>
      <c r="E2375" s="80" t="s">
        <v>61</v>
      </c>
      <c r="F2375" s="39" t="s">
        <v>62</v>
      </c>
      <c r="J2375" s="80"/>
      <c r="K2375" s="39"/>
      <c r="N2375" s="100"/>
      <c r="O2375" s="39"/>
      <c r="Q2375" s="39"/>
      <c r="R2375" s="80"/>
    </row>
    <row r="2376" spans="3:18" x14ac:dyDescent="0.15">
      <c r="C2376" s="97" t="s">
        <v>2401</v>
      </c>
      <c r="D2376" s="1" t="s">
        <v>85</v>
      </c>
      <c r="E2376" s="80" t="s">
        <v>61</v>
      </c>
      <c r="F2376" s="39" t="s">
        <v>62</v>
      </c>
      <c r="J2376" s="80"/>
      <c r="K2376" s="39"/>
      <c r="N2376" s="100"/>
      <c r="O2376" s="39"/>
      <c r="Q2376" s="39"/>
      <c r="R2376" s="80"/>
    </row>
    <row r="2377" spans="3:18" x14ac:dyDescent="0.15">
      <c r="C2377" s="97" t="s">
        <v>2402</v>
      </c>
      <c r="D2377" s="1" t="s">
        <v>64</v>
      </c>
      <c r="E2377" s="80" t="s">
        <v>61</v>
      </c>
      <c r="F2377" s="39" t="s">
        <v>69</v>
      </c>
      <c r="G2377" s="1">
        <v>14.5</v>
      </c>
      <c r="H2377" s="1">
        <v>0.63</v>
      </c>
      <c r="I2377" s="1">
        <v>15.13</v>
      </c>
      <c r="J2377" s="80">
        <v>200</v>
      </c>
      <c r="K2377" s="39" t="s">
        <v>62</v>
      </c>
      <c r="N2377" s="100"/>
      <c r="O2377" s="39"/>
      <c r="Q2377" s="39"/>
      <c r="R2377" s="80"/>
    </row>
    <row r="2378" spans="3:18" x14ac:dyDescent="0.15">
      <c r="C2378" s="97" t="s">
        <v>2403</v>
      </c>
      <c r="D2378" s="1" t="s">
        <v>68</v>
      </c>
      <c r="E2378" s="80" t="s">
        <v>61</v>
      </c>
      <c r="F2378" s="39" t="s">
        <v>62</v>
      </c>
      <c r="J2378" s="80"/>
      <c r="K2378" s="39"/>
      <c r="N2378" s="100"/>
      <c r="O2378" s="39"/>
      <c r="Q2378" s="39"/>
      <c r="R2378" s="80"/>
    </row>
    <row r="2379" spans="3:18" x14ac:dyDescent="0.15">
      <c r="C2379" s="97" t="s">
        <v>2404</v>
      </c>
      <c r="D2379" s="1" t="s">
        <v>66</v>
      </c>
      <c r="E2379" s="80" t="s">
        <v>61</v>
      </c>
      <c r="F2379" s="39" t="s">
        <v>62</v>
      </c>
      <c r="J2379" s="80"/>
      <c r="K2379" s="39"/>
      <c r="N2379" s="100"/>
      <c r="O2379" s="39"/>
      <c r="Q2379" s="39"/>
      <c r="R2379" s="80"/>
    </row>
    <row r="2380" spans="3:18" x14ac:dyDescent="0.15">
      <c r="C2380" s="97" t="s">
        <v>2405</v>
      </c>
      <c r="D2380" s="1" t="s">
        <v>85</v>
      </c>
      <c r="E2380" s="80" t="s">
        <v>61</v>
      </c>
      <c r="F2380" s="39" t="s">
        <v>62</v>
      </c>
      <c r="J2380" s="80"/>
      <c r="K2380" s="39"/>
      <c r="N2380" s="100"/>
      <c r="O2380" s="39"/>
      <c r="Q2380" s="39"/>
      <c r="R2380" s="80"/>
    </row>
    <row r="2381" spans="3:18" x14ac:dyDescent="0.15">
      <c r="C2381" s="97" t="s">
        <v>2406</v>
      </c>
      <c r="D2381" s="1" t="s">
        <v>326</v>
      </c>
      <c r="E2381" s="80" t="s">
        <v>61</v>
      </c>
      <c r="F2381" s="39" t="s">
        <v>62</v>
      </c>
      <c r="J2381" s="80"/>
      <c r="K2381" s="39"/>
      <c r="N2381" s="100"/>
      <c r="O2381" s="39"/>
      <c r="Q2381" s="39"/>
      <c r="R2381" s="80"/>
    </row>
    <row r="2382" spans="3:18" x14ac:dyDescent="0.15">
      <c r="C2382" s="97" t="s">
        <v>2407</v>
      </c>
      <c r="D2382" s="1" t="s">
        <v>82</v>
      </c>
      <c r="E2382" s="80" t="s">
        <v>61</v>
      </c>
      <c r="F2382" s="39" t="s">
        <v>62</v>
      </c>
      <c r="J2382" s="80"/>
      <c r="K2382" s="39"/>
      <c r="N2382" s="100"/>
      <c r="O2382" s="39"/>
      <c r="Q2382" s="39"/>
      <c r="R2382" s="80"/>
    </row>
    <row r="2383" spans="3:18" x14ac:dyDescent="0.15">
      <c r="C2383" s="97" t="s">
        <v>2408</v>
      </c>
      <c r="D2383" s="1" t="s">
        <v>82</v>
      </c>
      <c r="E2383" s="80" t="s">
        <v>61</v>
      </c>
      <c r="F2383" s="39" t="s">
        <v>69</v>
      </c>
      <c r="G2383" s="1">
        <v>10.64</v>
      </c>
      <c r="H2383" s="1">
        <v>0.31</v>
      </c>
      <c r="I2383" s="1">
        <v>10.950000000000001</v>
      </c>
      <c r="J2383" s="80">
        <v>1313</v>
      </c>
      <c r="K2383" s="39" t="s">
        <v>62</v>
      </c>
      <c r="N2383" s="100"/>
      <c r="O2383" s="39"/>
      <c r="Q2383" s="39"/>
      <c r="R2383" s="80"/>
    </row>
    <row r="2384" spans="3:18" x14ac:dyDescent="0.15">
      <c r="C2384" s="97" t="s">
        <v>2409</v>
      </c>
      <c r="D2384" s="1" t="s">
        <v>79</v>
      </c>
      <c r="E2384" s="80" t="s">
        <v>61</v>
      </c>
      <c r="F2384" s="39" t="s">
        <v>62</v>
      </c>
      <c r="J2384" s="80"/>
      <c r="K2384" s="39"/>
      <c r="N2384" s="100"/>
      <c r="O2384" s="39"/>
      <c r="Q2384" s="39"/>
      <c r="R2384" s="80"/>
    </row>
    <row r="2385" spans="3:18" x14ac:dyDescent="0.15">
      <c r="C2385" s="97" t="s">
        <v>2410</v>
      </c>
      <c r="D2385" s="1" t="s">
        <v>68</v>
      </c>
      <c r="E2385" s="80" t="s">
        <v>61</v>
      </c>
      <c r="F2385" s="39" t="s">
        <v>69</v>
      </c>
      <c r="G2385" s="1">
        <v>12.26</v>
      </c>
      <c r="H2385" s="1">
        <v>1.89</v>
      </c>
      <c r="I2385" s="1">
        <v>14.15</v>
      </c>
      <c r="J2385" s="80">
        <v>398</v>
      </c>
      <c r="K2385" s="39" t="s">
        <v>62</v>
      </c>
      <c r="N2385" s="100"/>
      <c r="O2385" s="39"/>
      <c r="Q2385" s="39"/>
      <c r="R2385" s="80"/>
    </row>
    <row r="2386" spans="3:18" x14ac:dyDescent="0.15">
      <c r="C2386" s="97" t="s">
        <v>2411</v>
      </c>
      <c r="D2386" s="1" t="s">
        <v>82</v>
      </c>
      <c r="E2386" s="80" t="s">
        <v>61</v>
      </c>
      <c r="F2386" s="39" t="s">
        <v>69</v>
      </c>
      <c r="G2386" s="1">
        <v>10.29</v>
      </c>
      <c r="H2386" s="1">
        <v>0.63</v>
      </c>
      <c r="I2386" s="1">
        <v>10.92</v>
      </c>
      <c r="J2386" s="80">
        <v>1319</v>
      </c>
      <c r="K2386" s="39" t="s">
        <v>62</v>
      </c>
      <c r="N2386" s="100"/>
      <c r="O2386" s="39"/>
      <c r="Q2386" s="39"/>
      <c r="R2386" s="80"/>
    </row>
    <row r="2387" spans="3:18" x14ac:dyDescent="0.15">
      <c r="C2387" s="97" t="s">
        <v>2412</v>
      </c>
      <c r="D2387" s="1" t="s">
        <v>79</v>
      </c>
      <c r="E2387" s="80" t="s">
        <v>61</v>
      </c>
      <c r="F2387" s="39" t="s">
        <v>62</v>
      </c>
      <c r="J2387" s="80"/>
      <c r="K2387" s="39"/>
      <c r="N2387" s="100"/>
      <c r="O2387" s="39"/>
      <c r="Q2387" s="39"/>
      <c r="R2387" s="80"/>
    </row>
    <row r="2388" spans="3:18" x14ac:dyDescent="0.15">
      <c r="C2388" s="97" t="s">
        <v>2413</v>
      </c>
      <c r="D2388" s="1" t="s">
        <v>68</v>
      </c>
      <c r="E2388" s="80" t="s">
        <v>61</v>
      </c>
      <c r="F2388" s="39" t="s">
        <v>69</v>
      </c>
      <c r="G2388" s="1">
        <v>12.65</v>
      </c>
      <c r="H2388" s="1">
        <v>1.1000000000000001</v>
      </c>
      <c r="I2388" s="1">
        <v>13.75</v>
      </c>
      <c r="J2388" s="80">
        <v>502</v>
      </c>
      <c r="K2388" s="39" t="s">
        <v>62</v>
      </c>
      <c r="N2388" s="100"/>
      <c r="O2388" s="39"/>
      <c r="Q2388" s="39"/>
      <c r="R2388" s="80"/>
    </row>
    <row r="2389" spans="3:18" x14ac:dyDescent="0.15">
      <c r="C2389" s="97" t="s">
        <v>2684</v>
      </c>
      <c r="D2389" s="1" t="s">
        <v>68</v>
      </c>
      <c r="E2389" s="80" t="s">
        <v>61</v>
      </c>
      <c r="F2389" s="39" t="s">
        <v>69</v>
      </c>
      <c r="G2389" s="98">
        <v>14.48</v>
      </c>
      <c r="H2389" s="98">
        <v>2.68</v>
      </c>
      <c r="I2389" s="98">
        <v>17.16</v>
      </c>
      <c r="J2389" s="99">
        <v>22</v>
      </c>
      <c r="K2389" s="39" t="s">
        <v>69</v>
      </c>
      <c r="L2389" s="1">
        <v>17.04</v>
      </c>
      <c r="M2389" s="98">
        <v>34.200000000000003</v>
      </c>
      <c r="N2389" s="100">
        <v>65</v>
      </c>
      <c r="O2389" s="39" t="s">
        <v>69</v>
      </c>
      <c r="P2389" s="1">
        <v>23.18</v>
      </c>
      <c r="Q2389" s="39">
        <f>+P2389+M2389</f>
        <v>57.38</v>
      </c>
      <c r="R2389" s="99">
        <v>98</v>
      </c>
    </row>
    <row r="2390" spans="3:18" x14ac:dyDescent="0.15">
      <c r="C2390" s="97" t="s">
        <v>2415</v>
      </c>
      <c r="D2390" s="1" t="s">
        <v>64</v>
      </c>
      <c r="E2390" s="80" t="s">
        <v>61</v>
      </c>
      <c r="F2390" s="39" t="s">
        <v>62</v>
      </c>
      <c r="J2390" s="80"/>
      <c r="K2390" s="39"/>
      <c r="N2390" s="100"/>
      <c r="O2390" s="39"/>
      <c r="Q2390" s="39"/>
      <c r="R2390" s="80"/>
    </row>
    <row r="2391" spans="3:18" x14ac:dyDescent="0.15">
      <c r="C2391" s="97" t="s">
        <v>2416</v>
      </c>
      <c r="D2391" s="1" t="s">
        <v>68</v>
      </c>
      <c r="E2391" s="80" t="s">
        <v>61</v>
      </c>
      <c r="F2391" s="39" t="s">
        <v>62</v>
      </c>
      <c r="J2391" s="80"/>
      <c r="K2391" s="39"/>
      <c r="N2391" s="100"/>
      <c r="O2391" s="39"/>
      <c r="Q2391" s="39"/>
      <c r="R2391" s="80"/>
    </row>
    <row r="2392" spans="3:18" x14ac:dyDescent="0.15">
      <c r="C2392" s="97" t="s">
        <v>2417</v>
      </c>
      <c r="D2392" s="1" t="s">
        <v>79</v>
      </c>
      <c r="E2392" s="80" t="s">
        <v>61</v>
      </c>
      <c r="F2392" s="39" t="s">
        <v>62</v>
      </c>
      <c r="J2392" s="80"/>
      <c r="K2392" s="39"/>
      <c r="N2392" s="100"/>
      <c r="O2392" s="39"/>
      <c r="Q2392" s="39"/>
      <c r="R2392" s="80"/>
    </row>
    <row r="2393" spans="3:18" x14ac:dyDescent="0.15">
      <c r="C2393" s="97" t="s">
        <v>2418</v>
      </c>
      <c r="D2393" s="1" t="s">
        <v>68</v>
      </c>
      <c r="E2393" s="80" t="s">
        <v>61</v>
      </c>
      <c r="F2393" s="39" t="s">
        <v>69</v>
      </c>
      <c r="G2393" s="1">
        <v>11.53</v>
      </c>
      <c r="H2393" s="1">
        <v>0.78</v>
      </c>
      <c r="I2393" s="1">
        <v>12.309999999999999</v>
      </c>
      <c r="J2393" s="80">
        <v>977</v>
      </c>
      <c r="K2393" s="39" t="s">
        <v>62</v>
      </c>
      <c r="N2393" s="100"/>
      <c r="O2393" s="39"/>
      <c r="Q2393" s="39"/>
      <c r="R2393" s="80"/>
    </row>
    <row r="2394" spans="3:18" x14ac:dyDescent="0.15">
      <c r="C2394" s="97" t="s">
        <v>2419</v>
      </c>
      <c r="D2394" s="1" t="s">
        <v>60</v>
      </c>
      <c r="E2394" s="80" t="s">
        <v>61</v>
      </c>
      <c r="F2394" s="39" t="s">
        <v>62</v>
      </c>
      <c r="J2394" s="80"/>
      <c r="K2394" s="39"/>
      <c r="N2394" s="100"/>
      <c r="O2394" s="39"/>
      <c r="Q2394" s="39"/>
      <c r="R2394" s="80"/>
    </row>
    <row r="2395" spans="3:18" x14ac:dyDescent="0.15">
      <c r="C2395" s="97" t="s">
        <v>2420</v>
      </c>
      <c r="D2395" s="1" t="s">
        <v>79</v>
      </c>
      <c r="E2395" s="80" t="s">
        <v>61</v>
      </c>
      <c r="F2395" s="39" t="s">
        <v>69</v>
      </c>
      <c r="G2395" s="1">
        <v>11.28</v>
      </c>
      <c r="H2395" s="1">
        <v>2.52</v>
      </c>
      <c r="I2395" s="1">
        <v>13.799999999999999</v>
      </c>
      <c r="J2395" s="80">
        <v>494</v>
      </c>
      <c r="K2395" s="39" t="s">
        <v>62</v>
      </c>
      <c r="N2395" s="100"/>
      <c r="O2395" s="39"/>
      <c r="Q2395" s="39"/>
      <c r="R2395" s="80"/>
    </row>
    <row r="2396" spans="3:18" x14ac:dyDescent="0.15">
      <c r="C2396" s="97" t="s">
        <v>2421</v>
      </c>
      <c r="D2396" s="1" t="s">
        <v>66</v>
      </c>
      <c r="E2396" s="80" t="s">
        <v>61</v>
      </c>
      <c r="F2396" s="39" t="s">
        <v>62</v>
      </c>
      <c r="J2396" s="80"/>
      <c r="K2396" s="39"/>
      <c r="N2396" s="100"/>
      <c r="O2396" s="39"/>
      <c r="Q2396" s="39"/>
      <c r="R2396" s="80"/>
    </row>
    <row r="2397" spans="3:18" x14ac:dyDescent="0.15">
      <c r="C2397" s="97" t="s">
        <v>2422</v>
      </c>
      <c r="D2397" s="1" t="s">
        <v>72</v>
      </c>
      <c r="E2397" s="80" t="s">
        <v>61</v>
      </c>
      <c r="F2397" s="39" t="s">
        <v>62</v>
      </c>
      <c r="J2397" s="80"/>
      <c r="K2397" s="39"/>
      <c r="N2397" s="100"/>
      <c r="O2397" s="39"/>
      <c r="Q2397" s="39"/>
      <c r="R2397" s="80"/>
    </row>
    <row r="2398" spans="3:18" x14ac:dyDescent="0.15">
      <c r="C2398" s="97" t="s">
        <v>2423</v>
      </c>
      <c r="D2398" s="1" t="s">
        <v>85</v>
      </c>
      <c r="E2398" s="80" t="s">
        <v>61</v>
      </c>
      <c r="F2398" s="39" t="s">
        <v>62</v>
      </c>
      <c r="J2398" s="80"/>
      <c r="K2398" s="39"/>
      <c r="N2398" s="100"/>
      <c r="O2398" s="39"/>
      <c r="Q2398" s="39"/>
      <c r="R2398" s="80"/>
    </row>
    <row r="2399" spans="3:18" x14ac:dyDescent="0.15">
      <c r="C2399" s="97" t="s">
        <v>2424</v>
      </c>
      <c r="D2399" s="1" t="s">
        <v>68</v>
      </c>
      <c r="E2399" s="80" t="s">
        <v>61</v>
      </c>
      <c r="F2399" s="39" t="s">
        <v>62</v>
      </c>
      <c r="J2399" s="80"/>
      <c r="K2399" s="39"/>
      <c r="N2399" s="100"/>
      <c r="O2399" s="39"/>
      <c r="Q2399" s="39"/>
      <c r="R2399" s="80"/>
    </row>
    <row r="2400" spans="3:18" x14ac:dyDescent="0.15">
      <c r="C2400" s="97" t="s">
        <v>2425</v>
      </c>
      <c r="D2400" s="1" t="s">
        <v>82</v>
      </c>
      <c r="E2400" s="80" t="s">
        <v>61</v>
      </c>
      <c r="F2400" s="39" t="s">
        <v>69</v>
      </c>
      <c r="G2400" s="98">
        <v>11.2</v>
      </c>
      <c r="H2400" s="98">
        <v>1.57</v>
      </c>
      <c r="I2400" s="98">
        <v>12.77</v>
      </c>
      <c r="J2400" s="99">
        <v>827</v>
      </c>
      <c r="K2400" s="39" t="s">
        <v>69</v>
      </c>
      <c r="L2400" s="1">
        <v>17.82</v>
      </c>
      <c r="M2400" s="1">
        <v>30.59</v>
      </c>
      <c r="N2400" s="100">
        <v>350</v>
      </c>
      <c r="O2400" s="39" t="str">
        <f>+VLOOKUP(C2400,'[1]Notas 3º - TL'!$A$1:$B$678,2,"FALSO")</f>
        <v>SI</v>
      </c>
      <c r="Q2400" s="39"/>
      <c r="R2400" s="80"/>
    </row>
    <row r="2401" spans="3:18" x14ac:dyDescent="0.15">
      <c r="C2401" s="97" t="s">
        <v>2426</v>
      </c>
      <c r="D2401" s="1" t="s">
        <v>68</v>
      </c>
      <c r="E2401" s="80" t="s">
        <v>61</v>
      </c>
      <c r="F2401" s="39" t="s">
        <v>62</v>
      </c>
      <c r="J2401" s="80"/>
      <c r="K2401" s="39"/>
      <c r="N2401" s="100"/>
      <c r="O2401" s="39"/>
      <c r="Q2401" s="39"/>
      <c r="R2401" s="80"/>
    </row>
    <row r="2402" spans="3:18" x14ac:dyDescent="0.15">
      <c r="C2402" s="97" t="s">
        <v>2427</v>
      </c>
      <c r="D2402" s="1" t="s">
        <v>64</v>
      </c>
      <c r="E2402" s="80" t="s">
        <v>61</v>
      </c>
      <c r="F2402" s="39" t="s">
        <v>69</v>
      </c>
      <c r="G2402" s="98">
        <v>10.28</v>
      </c>
      <c r="H2402" s="98">
        <v>1.57</v>
      </c>
      <c r="I2402" s="98">
        <v>11.85</v>
      </c>
      <c r="J2402" s="99">
        <v>1102</v>
      </c>
      <c r="K2402" s="39" t="s">
        <v>69</v>
      </c>
      <c r="L2402" s="1">
        <v>17.36</v>
      </c>
      <c r="M2402" s="1">
        <v>29.21</v>
      </c>
      <c r="N2402" s="100">
        <v>561</v>
      </c>
      <c r="O2402" s="39" t="str">
        <f>+VLOOKUP(C2402,'[1]Notas 3º - TL'!$A$1:$B$678,2,"FALSO")</f>
        <v>SI</v>
      </c>
      <c r="Q2402" s="39"/>
      <c r="R2402" s="80"/>
    </row>
    <row r="2403" spans="3:18" x14ac:dyDescent="0.15">
      <c r="C2403" s="97" t="s">
        <v>2428</v>
      </c>
      <c r="D2403" s="1" t="s">
        <v>72</v>
      </c>
      <c r="E2403" s="80" t="s">
        <v>61</v>
      </c>
      <c r="F2403" s="39" t="s">
        <v>62</v>
      </c>
      <c r="J2403" s="80"/>
      <c r="K2403" s="39"/>
      <c r="N2403" s="100"/>
      <c r="O2403" s="39"/>
      <c r="Q2403" s="39"/>
      <c r="R2403" s="80"/>
    </row>
    <row r="2404" spans="3:18" x14ac:dyDescent="0.15">
      <c r="C2404" s="97" t="s">
        <v>2429</v>
      </c>
      <c r="D2404" s="1" t="s">
        <v>64</v>
      </c>
      <c r="E2404" s="80" t="s">
        <v>61</v>
      </c>
      <c r="F2404" s="39" t="s">
        <v>69</v>
      </c>
      <c r="G2404" s="98">
        <v>11.38</v>
      </c>
      <c r="H2404" s="98">
        <v>0.63</v>
      </c>
      <c r="I2404" s="98">
        <v>12.010000000000002</v>
      </c>
      <c r="J2404" s="99">
        <v>1060</v>
      </c>
      <c r="K2404" s="39" t="s">
        <v>69</v>
      </c>
      <c r="L2404" s="1">
        <v>20.04</v>
      </c>
      <c r="M2404" s="1">
        <v>32.049999999999997</v>
      </c>
      <c r="N2404" s="100">
        <v>187</v>
      </c>
      <c r="O2404" s="39" t="s">
        <v>62</v>
      </c>
      <c r="Q2404" s="39"/>
      <c r="R2404" s="80"/>
    </row>
    <row r="2405" spans="3:18" x14ac:dyDescent="0.15">
      <c r="C2405" s="97" t="s">
        <v>2430</v>
      </c>
      <c r="D2405" s="1" t="s">
        <v>79</v>
      </c>
      <c r="E2405" s="80" t="s">
        <v>61</v>
      </c>
      <c r="F2405" s="39" t="s">
        <v>69</v>
      </c>
      <c r="G2405" s="98">
        <v>12.36</v>
      </c>
      <c r="H2405" s="98">
        <v>0.94</v>
      </c>
      <c r="I2405" s="98">
        <v>13.299999999999999</v>
      </c>
      <c r="J2405" s="99">
        <v>644</v>
      </c>
      <c r="K2405" s="39" t="s">
        <v>69</v>
      </c>
      <c r="L2405" s="1">
        <v>16.14</v>
      </c>
      <c r="M2405" s="1">
        <v>29.439999999999998</v>
      </c>
      <c r="N2405" s="100">
        <v>533</v>
      </c>
      <c r="O2405" s="39" t="str">
        <f>+VLOOKUP(C2405,'[1]Notas 3º - TL'!$A$1:$B$678,2,"FALSO")</f>
        <v>SI</v>
      </c>
      <c r="Q2405" s="39"/>
      <c r="R2405" s="80"/>
    </row>
    <row r="2406" spans="3:18" x14ac:dyDescent="0.15">
      <c r="C2406" s="97" t="s">
        <v>2431</v>
      </c>
      <c r="D2406" s="1" t="s">
        <v>68</v>
      </c>
      <c r="E2406" s="80" t="s">
        <v>61</v>
      </c>
      <c r="F2406" s="39" t="s">
        <v>62</v>
      </c>
      <c r="J2406" s="80"/>
      <c r="K2406" s="39"/>
      <c r="N2406" s="100"/>
      <c r="O2406" s="39"/>
      <c r="Q2406" s="39"/>
      <c r="R2406" s="80"/>
    </row>
    <row r="2407" spans="3:18" x14ac:dyDescent="0.15">
      <c r="C2407" s="97" t="s">
        <v>2432</v>
      </c>
      <c r="D2407" s="1" t="s">
        <v>68</v>
      </c>
      <c r="E2407" s="80" t="s">
        <v>61</v>
      </c>
      <c r="F2407" s="39" t="s">
        <v>62</v>
      </c>
      <c r="J2407" s="80"/>
      <c r="K2407" s="39"/>
      <c r="N2407" s="100"/>
      <c r="O2407" s="39"/>
      <c r="Q2407" s="39"/>
      <c r="R2407" s="80"/>
    </row>
    <row r="2408" spans="3:18" x14ac:dyDescent="0.15">
      <c r="C2408" s="97" t="s">
        <v>2433</v>
      </c>
      <c r="D2408" s="1" t="s">
        <v>79</v>
      </c>
      <c r="E2408" s="80" t="s">
        <v>61</v>
      </c>
      <c r="F2408" s="39" t="s">
        <v>62</v>
      </c>
      <c r="J2408" s="80"/>
      <c r="K2408" s="39"/>
      <c r="N2408" s="100"/>
      <c r="O2408" s="39"/>
      <c r="Q2408" s="39"/>
      <c r="R2408" s="80"/>
    </row>
    <row r="2409" spans="3:18" x14ac:dyDescent="0.15">
      <c r="C2409" s="97" t="s">
        <v>2434</v>
      </c>
      <c r="D2409" s="1" t="s">
        <v>85</v>
      </c>
      <c r="E2409" s="80" t="s">
        <v>61</v>
      </c>
      <c r="F2409" s="39" t="s">
        <v>62</v>
      </c>
      <c r="J2409" s="80"/>
      <c r="K2409" s="39"/>
      <c r="N2409" s="100"/>
      <c r="O2409" s="39"/>
      <c r="Q2409" s="39"/>
      <c r="R2409" s="80"/>
    </row>
    <row r="2410" spans="3:18" x14ac:dyDescent="0.15">
      <c r="C2410" s="97" t="s">
        <v>2435</v>
      </c>
      <c r="D2410" s="1" t="s">
        <v>85</v>
      </c>
      <c r="E2410" s="80" t="s">
        <v>61</v>
      </c>
      <c r="F2410" s="39" t="s">
        <v>62</v>
      </c>
      <c r="J2410" s="80"/>
      <c r="K2410" s="39"/>
      <c r="N2410" s="100"/>
      <c r="O2410" s="39"/>
      <c r="Q2410" s="39"/>
      <c r="R2410" s="80"/>
    </row>
    <row r="2411" spans="3:18" x14ac:dyDescent="0.15">
      <c r="C2411" s="97" t="s">
        <v>2436</v>
      </c>
      <c r="D2411" s="1" t="s">
        <v>64</v>
      </c>
      <c r="E2411" s="80" t="s">
        <v>61</v>
      </c>
      <c r="F2411" s="39" t="s">
        <v>62</v>
      </c>
      <c r="J2411" s="80"/>
      <c r="K2411" s="39"/>
      <c r="N2411" s="100"/>
      <c r="O2411" s="39"/>
      <c r="Q2411" s="39"/>
      <c r="R2411" s="80"/>
    </row>
    <row r="2412" spans="3:18" x14ac:dyDescent="0.15">
      <c r="C2412" s="97" t="s">
        <v>2437</v>
      </c>
      <c r="D2412" s="1" t="s">
        <v>66</v>
      </c>
      <c r="E2412" s="80" t="s">
        <v>61</v>
      </c>
      <c r="F2412" s="39" t="s">
        <v>62</v>
      </c>
      <c r="J2412" s="80"/>
      <c r="K2412" s="39"/>
      <c r="N2412" s="100"/>
      <c r="O2412" s="39"/>
      <c r="Q2412" s="39"/>
      <c r="R2412" s="80"/>
    </row>
    <row r="2413" spans="3:18" x14ac:dyDescent="0.15">
      <c r="C2413" s="97" t="s">
        <v>2438</v>
      </c>
      <c r="D2413" s="1" t="s">
        <v>85</v>
      </c>
      <c r="E2413" s="80" t="s">
        <v>61</v>
      </c>
      <c r="F2413" s="39" t="s">
        <v>69</v>
      </c>
      <c r="G2413" s="98">
        <v>14.51</v>
      </c>
      <c r="H2413" s="98">
        <v>1.42</v>
      </c>
      <c r="I2413" s="98">
        <v>15.93</v>
      </c>
      <c r="J2413" s="99">
        <v>102</v>
      </c>
      <c r="K2413" s="39" t="s">
        <v>69</v>
      </c>
      <c r="L2413" s="1">
        <v>17.559999999999999</v>
      </c>
      <c r="M2413" s="1">
        <v>33.489999999999995</v>
      </c>
      <c r="N2413" s="100">
        <v>88</v>
      </c>
      <c r="O2413" s="39" t="str">
        <f>+VLOOKUP(C2413,'[1]Notas 3º - TL'!$A$1:$B$678,2,"FALSO")</f>
        <v>SI</v>
      </c>
      <c r="Q2413" s="39"/>
      <c r="R2413" s="80"/>
    </row>
    <row r="2414" spans="3:18" x14ac:dyDescent="0.15">
      <c r="C2414" s="97" t="s">
        <v>2439</v>
      </c>
      <c r="D2414" s="1" t="s">
        <v>64</v>
      </c>
      <c r="E2414" s="80" t="s">
        <v>61</v>
      </c>
      <c r="F2414" s="39" t="s">
        <v>62</v>
      </c>
      <c r="J2414" s="80"/>
      <c r="K2414" s="39"/>
      <c r="N2414" s="100"/>
      <c r="O2414" s="39"/>
      <c r="Q2414" s="39"/>
      <c r="R2414" s="80"/>
    </row>
    <row r="2415" spans="3:18" x14ac:dyDescent="0.15">
      <c r="C2415" s="97" t="s">
        <v>2440</v>
      </c>
      <c r="D2415" s="1" t="s">
        <v>64</v>
      </c>
      <c r="E2415" s="80" t="s">
        <v>61</v>
      </c>
      <c r="F2415" s="39" t="s">
        <v>62</v>
      </c>
      <c r="J2415" s="80"/>
      <c r="K2415" s="39"/>
      <c r="N2415" s="100"/>
      <c r="O2415" s="39"/>
      <c r="Q2415" s="39"/>
      <c r="R2415" s="80"/>
    </row>
    <row r="2416" spans="3:18" x14ac:dyDescent="0.15">
      <c r="C2416" s="97" t="s">
        <v>2441</v>
      </c>
      <c r="D2416" s="1" t="s">
        <v>79</v>
      </c>
      <c r="E2416" s="80" t="s">
        <v>61</v>
      </c>
      <c r="F2416" s="39" t="s">
        <v>62</v>
      </c>
      <c r="J2416" s="80"/>
      <c r="K2416" s="39"/>
      <c r="N2416" s="100"/>
      <c r="O2416" s="39"/>
      <c r="Q2416" s="39"/>
      <c r="R2416" s="80"/>
    </row>
    <row r="2417" spans="3:18" x14ac:dyDescent="0.15">
      <c r="C2417" s="97" t="s">
        <v>2442</v>
      </c>
      <c r="D2417" s="1" t="s">
        <v>85</v>
      </c>
      <c r="E2417" s="80" t="s">
        <v>61</v>
      </c>
      <c r="F2417" s="39" t="s">
        <v>69</v>
      </c>
      <c r="G2417" s="1">
        <v>11.98</v>
      </c>
      <c r="H2417" s="1">
        <v>1.1000000000000001</v>
      </c>
      <c r="I2417" s="1">
        <v>13.08</v>
      </c>
      <c r="J2417" s="80">
        <v>708</v>
      </c>
      <c r="K2417" s="39" t="s">
        <v>62</v>
      </c>
      <c r="N2417" s="100"/>
      <c r="O2417" s="39"/>
      <c r="Q2417" s="39"/>
      <c r="R2417" s="80"/>
    </row>
    <row r="2418" spans="3:18" x14ac:dyDescent="0.15">
      <c r="C2418" s="97" t="s">
        <v>2688</v>
      </c>
      <c r="D2418" s="1" t="s">
        <v>64</v>
      </c>
      <c r="E2418" s="80" t="s">
        <v>61</v>
      </c>
      <c r="F2418" s="39" t="s">
        <v>69</v>
      </c>
      <c r="G2418" s="98">
        <v>11.61</v>
      </c>
      <c r="H2418" s="98">
        <v>1.89</v>
      </c>
      <c r="I2418" s="98">
        <v>13.5</v>
      </c>
      <c r="J2418" s="99">
        <v>572</v>
      </c>
      <c r="K2418" s="39" t="s">
        <v>69</v>
      </c>
      <c r="L2418" s="1">
        <v>19.46</v>
      </c>
      <c r="M2418" s="1">
        <v>32.96</v>
      </c>
      <c r="N2418" s="100">
        <v>123</v>
      </c>
      <c r="O2418" s="39" t="s">
        <v>69</v>
      </c>
      <c r="P2418" s="1">
        <v>20.51</v>
      </c>
      <c r="Q2418" s="39">
        <f>+P2418+M2418</f>
        <v>53.47</v>
      </c>
      <c r="R2418" s="99">
        <v>249</v>
      </c>
    </row>
    <row r="2419" spans="3:18" x14ac:dyDescent="0.15">
      <c r="C2419" s="97" t="s">
        <v>2444</v>
      </c>
      <c r="D2419" s="1" t="s">
        <v>66</v>
      </c>
      <c r="E2419" s="80" t="s">
        <v>61</v>
      </c>
      <c r="F2419" s="39" t="s">
        <v>62</v>
      </c>
      <c r="J2419" s="80"/>
      <c r="K2419" s="39"/>
      <c r="N2419" s="100"/>
      <c r="O2419" s="39"/>
      <c r="Q2419" s="39"/>
      <c r="R2419" s="80"/>
    </row>
    <row r="2420" spans="3:18" x14ac:dyDescent="0.15">
      <c r="C2420" s="97" t="s">
        <v>2445</v>
      </c>
      <c r="D2420" s="1" t="s">
        <v>66</v>
      </c>
      <c r="E2420" s="80" t="s">
        <v>61</v>
      </c>
      <c r="F2420" s="39" t="s">
        <v>62</v>
      </c>
      <c r="J2420" s="80"/>
      <c r="K2420" s="39"/>
      <c r="N2420" s="100"/>
      <c r="O2420" s="39"/>
      <c r="Q2420" s="39"/>
      <c r="R2420" s="80"/>
    </row>
    <row r="2421" spans="3:18" x14ac:dyDescent="0.15">
      <c r="C2421" s="97" t="s">
        <v>2446</v>
      </c>
      <c r="D2421" s="1" t="s">
        <v>85</v>
      </c>
      <c r="E2421" s="80" t="s">
        <v>61</v>
      </c>
      <c r="F2421" s="39" t="s">
        <v>62</v>
      </c>
      <c r="J2421" s="80"/>
      <c r="K2421" s="39"/>
      <c r="N2421" s="100"/>
      <c r="O2421" s="39"/>
      <c r="Q2421" s="39"/>
      <c r="R2421" s="80"/>
    </row>
    <row r="2422" spans="3:18" x14ac:dyDescent="0.15">
      <c r="C2422" s="97" t="s">
        <v>2447</v>
      </c>
      <c r="D2422" s="1" t="s">
        <v>64</v>
      </c>
      <c r="E2422" s="80" t="s">
        <v>61</v>
      </c>
      <c r="F2422" s="39" t="s">
        <v>62</v>
      </c>
      <c r="J2422" s="80"/>
      <c r="K2422" s="39"/>
      <c r="N2422" s="100"/>
      <c r="O2422" s="39"/>
      <c r="Q2422" s="39"/>
      <c r="R2422" s="80"/>
    </row>
    <row r="2423" spans="3:18" x14ac:dyDescent="0.15">
      <c r="C2423" s="97" t="s">
        <v>2448</v>
      </c>
      <c r="D2423" s="1" t="s">
        <v>68</v>
      </c>
      <c r="E2423" s="80" t="s">
        <v>61</v>
      </c>
      <c r="F2423" s="39" t="s">
        <v>62</v>
      </c>
      <c r="J2423" s="80"/>
      <c r="K2423" s="39"/>
      <c r="N2423" s="100"/>
      <c r="O2423" s="39"/>
      <c r="Q2423" s="39"/>
      <c r="R2423" s="80"/>
    </row>
    <row r="2424" spans="3:18" x14ac:dyDescent="0.15">
      <c r="C2424" s="97" t="s">
        <v>2449</v>
      </c>
      <c r="D2424" s="1" t="s">
        <v>68</v>
      </c>
      <c r="E2424" s="80" t="s">
        <v>61</v>
      </c>
      <c r="F2424" s="39" t="s">
        <v>62</v>
      </c>
      <c r="J2424" s="80"/>
      <c r="K2424" s="39"/>
      <c r="N2424" s="100"/>
      <c r="O2424" s="39"/>
      <c r="Q2424" s="39"/>
      <c r="R2424" s="80"/>
    </row>
    <row r="2425" spans="3:18" x14ac:dyDescent="0.15">
      <c r="C2425" s="97" t="s">
        <v>2450</v>
      </c>
      <c r="D2425" s="1" t="s">
        <v>85</v>
      </c>
      <c r="E2425" s="80" t="s">
        <v>61</v>
      </c>
      <c r="F2425" s="39" t="s">
        <v>69</v>
      </c>
      <c r="G2425" s="1">
        <v>10.53</v>
      </c>
      <c r="H2425" s="1">
        <v>0.63</v>
      </c>
      <c r="I2425" s="1">
        <v>11.16</v>
      </c>
      <c r="J2425" s="80">
        <v>1273</v>
      </c>
      <c r="K2425" s="39" t="s">
        <v>62</v>
      </c>
      <c r="N2425" s="100"/>
      <c r="O2425" s="39"/>
      <c r="Q2425" s="39"/>
      <c r="R2425" s="80"/>
    </row>
    <row r="2426" spans="3:18" x14ac:dyDescent="0.15">
      <c r="C2426" s="97" t="s">
        <v>2451</v>
      </c>
      <c r="D2426" s="1" t="s">
        <v>64</v>
      </c>
      <c r="E2426" s="80" t="s">
        <v>88</v>
      </c>
      <c r="F2426" s="39" t="s">
        <v>62</v>
      </c>
      <c r="J2426" s="80"/>
      <c r="K2426" s="39"/>
      <c r="N2426" s="100"/>
      <c r="O2426" s="39"/>
      <c r="Q2426" s="39"/>
      <c r="R2426" s="80"/>
    </row>
    <row r="2427" spans="3:18" x14ac:dyDescent="0.15">
      <c r="C2427" s="97" t="s">
        <v>2452</v>
      </c>
      <c r="D2427" s="1" t="s">
        <v>72</v>
      </c>
      <c r="E2427" s="80" t="s">
        <v>61</v>
      </c>
      <c r="F2427" s="39" t="s">
        <v>62</v>
      </c>
      <c r="J2427" s="80"/>
      <c r="K2427" s="39"/>
      <c r="N2427" s="100"/>
      <c r="O2427" s="39"/>
      <c r="Q2427" s="39"/>
      <c r="R2427" s="80"/>
    </row>
    <row r="2428" spans="3:18" x14ac:dyDescent="0.15">
      <c r="C2428" s="97" t="s">
        <v>2453</v>
      </c>
      <c r="D2428" s="1" t="s">
        <v>72</v>
      </c>
      <c r="E2428" s="80" t="s">
        <v>61</v>
      </c>
      <c r="F2428" s="39" t="s">
        <v>62</v>
      </c>
      <c r="J2428" s="80"/>
      <c r="K2428" s="39"/>
      <c r="N2428" s="100"/>
      <c r="O2428" s="39"/>
      <c r="Q2428" s="39"/>
      <c r="R2428" s="80"/>
    </row>
    <row r="2429" spans="3:18" x14ac:dyDescent="0.15">
      <c r="C2429" s="97" t="s">
        <v>2454</v>
      </c>
      <c r="D2429" s="1" t="s">
        <v>79</v>
      </c>
      <c r="E2429" s="80" t="s">
        <v>61</v>
      </c>
      <c r="F2429" s="39" t="s">
        <v>62</v>
      </c>
      <c r="J2429" s="80"/>
      <c r="K2429" s="39"/>
      <c r="N2429" s="100"/>
      <c r="O2429" s="39"/>
      <c r="Q2429" s="39"/>
      <c r="R2429" s="80"/>
    </row>
    <row r="2430" spans="3:18" x14ac:dyDescent="0.15">
      <c r="C2430" s="97" t="s">
        <v>2455</v>
      </c>
      <c r="D2430" s="1" t="s">
        <v>60</v>
      </c>
      <c r="E2430" s="80" t="s">
        <v>88</v>
      </c>
      <c r="F2430" s="39" t="s">
        <v>69</v>
      </c>
      <c r="G2430" s="1">
        <v>10.95</v>
      </c>
      <c r="H2430" s="1">
        <v>2.69</v>
      </c>
      <c r="I2430" s="1">
        <v>13.639999999999999</v>
      </c>
      <c r="J2430" s="80">
        <v>535</v>
      </c>
      <c r="K2430" s="39" t="s">
        <v>62</v>
      </c>
      <c r="N2430" s="100"/>
      <c r="O2430" s="39"/>
      <c r="Q2430" s="39"/>
      <c r="R2430" s="80"/>
    </row>
    <row r="2431" spans="3:18" x14ac:dyDescent="0.15">
      <c r="C2431" s="97" t="s">
        <v>2456</v>
      </c>
      <c r="D2431" s="1" t="s">
        <v>85</v>
      </c>
      <c r="E2431" s="80" t="s">
        <v>61</v>
      </c>
      <c r="F2431" s="39" t="s">
        <v>62</v>
      </c>
      <c r="J2431" s="80"/>
      <c r="K2431" s="39"/>
      <c r="N2431" s="100"/>
      <c r="O2431" s="39"/>
      <c r="Q2431" s="39"/>
      <c r="R2431" s="80"/>
    </row>
    <row r="2432" spans="3:18" x14ac:dyDescent="0.15">
      <c r="C2432" s="97" t="s">
        <v>2457</v>
      </c>
      <c r="D2432" s="1" t="s">
        <v>85</v>
      </c>
      <c r="E2432" s="80" t="s">
        <v>61</v>
      </c>
      <c r="F2432" s="39" t="s">
        <v>62</v>
      </c>
      <c r="J2432" s="80"/>
      <c r="K2432" s="39"/>
      <c r="N2432" s="100"/>
      <c r="O2432" s="39"/>
      <c r="Q2432" s="39"/>
      <c r="R2432" s="80"/>
    </row>
    <row r="2433" spans="3:18" x14ac:dyDescent="0.15">
      <c r="C2433" s="97" t="s">
        <v>2458</v>
      </c>
      <c r="D2433" s="1" t="s">
        <v>66</v>
      </c>
      <c r="E2433" s="80" t="s">
        <v>61</v>
      </c>
      <c r="F2433" s="39" t="s">
        <v>62</v>
      </c>
      <c r="J2433" s="80"/>
      <c r="K2433" s="39"/>
      <c r="N2433" s="100"/>
      <c r="O2433" s="39"/>
      <c r="Q2433" s="39"/>
      <c r="R2433" s="80"/>
    </row>
    <row r="2434" spans="3:18" x14ac:dyDescent="0.15">
      <c r="C2434" s="97" t="s">
        <v>2459</v>
      </c>
      <c r="D2434" s="1" t="s">
        <v>68</v>
      </c>
      <c r="E2434" s="80" t="s">
        <v>61</v>
      </c>
      <c r="F2434" s="39" t="s">
        <v>62</v>
      </c>
      <c r="J2434" s="80"/>
      <c r="K2434" s="39"/>
      <c r="N2434" s="100"/>
      <c r="O2434" s="39"/>
      <c r="Q2434" s="39"/>
      <c r="R2434" s="80"/>
    </row>
    <row r="2435" spans="3:18" x14ac:dyDescent="0.15">
      <c r="C2435" s="97" t="s">
        <v>2461</v>
      </c>
      <c r="D2435" s="1" t="s">
        <v>64</v>
      </c>
      <c r="E2435" s="80" t="s">
        <v>61</v>
      </c>
      <c r="F2435" s="39" t="s">
        <v>62</v>
      </c>
      <c r="J2435" s="80"/>
      <c r="K2435" s="39"/>
      <c r="N2435" s="100"/>
      <c r="O2435" s="39"/>
      <c r="Q2435" s="39"/>
      <c r="R2435" s="80"/>
    </row>
    <row r="2436" spans="3:18" x14ac:dyDescent="0.15">
      <c r="C2436" s="97" t="s">
        <v>2460</v>
      </c>
      <c r="D2436" s="1" t="s">
        <v>85</v>
      </c>
      <c r="E2436" s="80" t="s">
        <v>61</v>
      </c>
      <c r="F2436" s="39" t="s">
        <v>69</v>
      </c>
      <c r="G2436" s="98">
        <v>11.34</v>
      </c>
      <c r="H2436" s="98">
        <v>0</v>
      </c>
      <c r="I2436" s="98">
        <v>11.34</v>
      </c>
      <c r="J2436" s="99">
        <v>1236</v>
      </c>
      <c r="K2436" s="39" t="s">
        <v>69</v>
      </c>
      <c r="L2436" s="1">
        <v>15.45</v>
      </c>
      <c r="M2436" s="1">
        <v>26.79</v>
      </c>
      <c r="N2436" s="100">
        <v>779</v>
      </c>
      <c r="O2436" s="39" t="str">
        <f>+VLOOKUP(C2436,'[1]Notas 3º - TL'!$A$1:$B$678,2,"FALSO")</f>
        <v>SI</v>
      </c>
      <c r="Q2436" s="39"/>
      <c r="R2436" s="80"/>
    </row>
    <row r="2437" spans="3:18" x14ac:dyDescent="0.15">
      <c r="C2437" s="97" t="s">
        <v>2462</v>
      </c>
      <c r="D2437" s="1" t="s">
        <v>66</v>
      </c>
      <c r="E2437" s="80" t="s">
        <v>61</v>
      </c>
      <c r="F2437" s="39" t="s">
        <v>62</v>
      </c>
      <c r="J2437" s="80"/>
      <c r="K2437" s="39"/>
      <c r="N2437" s="100"/>
      <c r="O2437" s="39"/>
      <c r="Q2437" s="39"/>
      <c r="R2437" s="80"/>
    </row>
    <row r="2438" spans="3:18" x14ac:dyDescent="0.15">
      <c r="C2438" s="97" t="s">
        <v>2463</v>
      </c>
      <c r="D2438" s="1" t="s">
        <v>66</v>
      </c>
      <c r="E2438" s="80" t="s">
        <v>61</v>
      </c>
      <c r="F2438" s="39" t="s">
        <v>69</v>
      </c>
      <c r="G2438" s="98">
        <v>11.36</v>
      </c>
      <c r="H2438" s="98">
        <v>1.42</v>
      </c>
      <c r="I2438" s="98">
        <v>12.78</v>
      </c>
      <c r="J2438" s="99">
        <v>822</v>
      </c>
      <c r="K2438" s="39" t="s">
        <v>69</v>
      </c>
      <c r="L2438" s="1">
        <v>16.62</v>
      </c>
      <c r="M2438" s="1">
        <v>29.4</v>
      </c>
      <c r="N2438" s="100">
        <v>540</v>
      </c>
      <c r="O2438" s="39" t="str">
        <f>+VLOOKUP(C2438,'[1]Notas 3º - TL'!$A$1:$B$678,2,"FALSO")</f>
        <v>SI</v>
      </c>
      <c r="Q2438" s="39"/>
      <c r="R2438" s="80"/>
    </row>
    <row r="2439" spans="3:18" x14ac:dyDescent="0.15">
      <c r="C2439" s="97" t="s">
        <v>2464</v>
      </c>
      <c r="D2439" s="1" t="s">
        <v>85</v>
      </c>
      <c r="E2439" s="80" t="s">
        <v>61</v>
      </c>
      <c r="F2439" s="39" t="s">
        <v>69</v>
      </c>
      <c r="G2439" s="1">
        <v>10.16</v>
      </c>
      <c r="H2439" s="1">
        <v>0.94</v>
      </c>
      <c r="I2439" s="1">
        <v>11.1</v>
      </c>
      <c r="J2439" s="80">
        <v>1286</v>
      </c>
      <c r="K2439" s="39" t="s">
        <v>62</v>
      </c>
      <c r="N2439" s="100"/>
      <c r="O2439" s="39"/>
      <c r="Q2439" s="39"/>
      <c r="R2439" s="80"/>
    </row>
    <row r="2440" spans="3:18" x14ac:dyDescent="0.15">
      <c r="C2440" s="97" t="s">
        <v>2465</v>
      </c>
      <c r="D2440" s="1" t="s">
        <v>66</v>
      </c>
      <c r="E2440" s="80" t="s">
        <v>61</v>
      </c>
      <c r="F2440" s="39" t="s">
        <v>69</v>
      </c>
      <c r="G2440" s="1">
        <v>10.06</v>
      </c>
      <c r="H2440" s="1">
        <v>1.73</v>
      </c>
      <c r="I2440" s="1">
        <v>11.790000000000001</v>
      </c>
      <c r="J2440" s="80">
        <v>1116</v>
      </c>
      <c r="K2440" s="39" t="s">
        <v>62</v>
      </c>
      <c r="N2440" s="100"/>
      <c r="O2440" s="39"/>
      <c r="Q2440" s="39"/>
      <c r="R2440" s="80"/>
    </row>
    <row r="2441" spans="3:18" x14ac:dyDescent="0.15">
      <c r="C2441" s="97" t="s">
        <v>2467</v>
      </c>
      <c r="D2441" s="1" t="s">
        <v>60</v>
      </c>
      <c r="E2441" s="80" t="s">
        <v>61</v>
      </c>
      <c r="F2441" s="39" t="s">
        <v>62</v>
      </c>
      <c r="J2441" s="80"/>
      <c r="K2441" s="39"/>
      <c r="N2441" s="100"/>
      <c r="O2441" s="39"/>
      <c r="Q2441" s="39"/>
      <c r="R2441" s="80"/>
    </row>
    <row r="2442" spans="3:18" x14ac:dyDescent="0.15">
      <c r="C2442" s="97" t="s">
        <v>2466</v>
      </c>
      <c r="D2442" s="1" t="s">
        <v>60</v>
      </c>
      <c r="E2442" s="80" t="s">
        <v>61</v>
      </c>
      <c r="F2442" s="39" t="s">
        <v>62</v>
      </c>
      <c r="J2442" s="80"/>
      <c r="K2442" s="39"/>
      <c r="N2442" s="100"/>
      <c r="O2442" s="39"/>
      <c r="Q2442" s="39"/>
      <c r="R2442" s="80"/>
    </row>
    <row r="2443" spans="3:18" x14ac:dyDescent="0.15">
      <c r="C2443" s="97" t="s">
        <v>2468</v>
      </c>
      <c r="D2443" s="1" t="s">
        <v>85</v>
      </c>
      <c r="E2443" s="80" t="s">
        <v>61</v>
      </c>
      <c r="F2443" s="39" t="s">
        <v>62</v>
      </c>
      <c r="J2443" s="80"/>
      <c r="K2443" s="39"/>
      <c r="N2443" s="100"/>
      <c r="O2443" s="39"/>
      <c r="Q2443" s="39"/>
      <c r="R2443" s="80"/>
    </row>
    <row r="2444" spans="3:18" x14ac:dyDescent="0.15">
      <c r="C2444" s="97" t="s">
        <v>2696</v>
      </c>
      <c r="D2444" s="1" t="s">
        <v>68</v>
      </c>
      <c r="E2444" s="80" t="s">
        <v>61</v>
      </c>
      <c r="F2444" s="39" t="s">
        <v>69</v>
      </c>
      <c r="G2444" s="98">
        <v>12.4</v>
      </c>
      <c r="H2444" s="98">
        <v>2.36</v>
      </c>
      <c r="I2444" s="98">
        <v>14.76</v>
      </c>
      <c r="J2444" s="99">
        <v>262</v>
      </c>
      <c r="K2444" s="39" t="s">
        <v>69</v>
      </c>
      <c r="L2444" s="1">
        <v>16.670000000000002</v>
      </c>
      <c r="M2444" s="1">
        <v>31.43</v>
      </c>
      <c r="N2444" s="100">
        <v>246</v>
      </c>
      <c r="O2444" s="39" t="s">
        <v>69</v>
      </c>
      <c r="P2444" s="1">
        <v>26.78</v>
      </c>
      <c r="Q2444" s="39">
        <f>+P2444+M2444</f>
        <v>58.21</v>
      </c>
      <c r="R2444" s="99">
        <v>75</v>
      </c>
    </row>
    <row r="2445" spans="3:18" x14ac:dyDescent="0.15">
      <c r="C2445" s="97" t="s">
        <v>2469</v>
      </c>
      <c r="D2445" s="1" t="s">
        <v>326</v>
      </c>
      <c r="E2445" s="80" t="s">
        <v>61</v>
      </c>
      <c r="F2445" s="39" t="s">
        <v>62</v>
      </c>
      <c r="J2445" s="80"/>
      <c r="K2445" s="39"/>
      <c r="N2445" s="100"/>
      <c r="O2445" s="39"/>
      <c r="Q2445" s="39"/>
      <c r="R2445" s="80"/>
    </row>
    <row r="2446" spans="3:18" x14ac:dyDescent="0.15">
      <c r="C2446" s="97" t="s">
        <v>2470</v>
      </c>
      <c r="D2446" s="1" t="s">
        <v>85</v>
      </c>
      <c r="E2446" s="80" t="s">
        <v>61</v>
      </c>
      <c r="F2446" s="39" t="s">
        <v>62</v>
      </c>
      <c r="J2446" s="80"/>
      <c r="K2446" s="39"/>
      <c r="N2446" s="100"/>
      <c r="O2446" s="39"/>
      <c r="Q2446" s="39"/>
      <c r="R2446" s="80"/>
    </row>
    <row r="2447" spans="3:18" x14ac:dyDescent="0.15">
      <c r="C2447" s="97" t="s">
        <v>2471</v>
      </c>
      <c r="D2447" s="1" t="s">
        <v>68</v>
      </c>
      <c r="E2447" s="80" t="s">
        <v>61</v>
      </c>
      <c r="F2447" s="39" t="s">
        <v>62</v>
      </c>
      <c r="J2447" s="80"/>
      <c r="K2447" s="39"/>
      <c r="N2447" s="100"/>
      <c r="O2447" s="39"/>
      <c r="Q2447" s="39"/>
      <c r="R2447" s="80"/>
    </row>
    <row r="2448" spans="3:18" x14ac:dyDescent="0.15">
      <c r="C2448" s="97" t="s">
        <v>2473</v>
      </c>
      <c r="D2448" s="1" t="s">
        <v>72</v>
      </c>
      <c r="E2448" s="80" t="s">
        <v>61</v>
      </c>
      <c r="F2448" s="39" t="s">
        <v>62</v>
      </c>
      <c r="J2448" s="80"/>
      <c r="K2448" s="39"/>
      <c r="N2448" s="100"/>
      <c r="O2448" s="39"/>
      <c r="Q2448" s="39"/>
      <c r="R2448" s="80"/>
    </row>
    <row r="2449" spans="3:18" x14ac:dyDescent="0.15">
      <c r="C2449" s="97" t="s">
        <v>2702</v>
      </c>
      <c r="D2449" s="1" t="s">
        <v>64</v>
      </c>
      <c r="E2449" s="80" t="s">
        <v>61</v>
      </c>
      <c r="F2449" s="39" t="s">
        <v>69</v>
      </c>
      <c r="G2449" s="98">
        <v>14.4</v>
      </c>
      <c r="H2449" s="98">
        <v>1.42</v>
      </c>
      <c r="I2449" s="98">
        <v>15.82</v>
      </c>
      <c r="J2449" s="99">
        <v>118</v>
      </c>
      <c r="K2449" s="39" t="s">
        <v>69</v>
      </c>
      <c r="L2449" s="1">
        <v>17.38</v>
      </c>
      <c r="M2449" s="1">
        <v>33.200000000000003</v>
      </c>
      <c r="N2449" s="100">
        <v>109</v>
      </c>
      <c r="O2449" s="39" t="s">
        <v>69</v>
      </c>
      <c r="P2449" s="1">
        <v>22.69</v>
      </c>
      <c r="Q2449" s="39">
        <f>+P2449+M2449</f>
        <v>55.89</v>
      </c>
      <c r="R2449" s="99">
        <v>140</v>
      </c>
    </row>
    <row r="2450" spans="3:18" x14ac:dyDescent="0.15">
      <c r="C2450" s="97" t="s">
        <v>2475</v>
      </c>
      <c r="D2450" s="1" t="s">
        <v>68</v>
      </c>
      <c r="E2450" s="80" t="s">
        <v>61</v>
      </c>
      <c r="F2450" s="39" t="s">
        <v>62</v>
      </c>
      <c r="J2450" s="80"/>
      <c r="K2450" s="39"/>
      <c r="N2450" s="100"/>
      <c r="O2450" s="39"/>
      <c r="Q2450" s="39"/>
      <c r="R2450" s="80"/>
    </row>
    <row r="2451" spans="3:18" x14ac:dyDescent="0.15">
      <c r="C2451" s="97" t="s">
        <v>2476</v>
      </c>
      <c r="D2451" s="1" t="s">
        <v>66</v>
      </c>
      <c r="E2451" s="80" t="s">
        <v>61</v>
      </c>
      <c r="F2451" s="39" t="s">
        <v>62</v>
      </c>
      <c r="J2451" s="80"/>
      <c r="K2451" s="39"/>
      <c r="N2451" s="100"/>
      <c r="O2451" s="39"/>
      <c r="Q2451" s="39"/>
      <c r="R2451" s="80"/>
    </row>
    <row r="2452" spans="3:18" x14ac:dyDescent="0.15">
      <c r="C2452" s="97" t="s">
        <v>2477</v>
      </c>
      <c r="D2452" s="1" t="s">
        <v>60</v>
      </c>
      <c r="E2452" s="80" t="s">
        <v>61</v>
      </c>
      <c r="F2452" s="39" t="s">
        <v>62</v>
      </c>
      <c r="J2452" s="80"/>
      <c r="K2452" s="39"/>
      <c r="N2452" s="100"/>
      <c r="O2452" s="39"/>
      <c r="Q2452" s="39"/>
      <c r="R2452" s="80"/>
    </row>
    <row r="2453" spans="3:18" x14ac:dyDescent="0.15">
      <c r="C2453" s="97" t="s">
        <v>2478</v>
      </c>
      <c r="D2453" s="1" t="s">
        <v>66</v>
      </c>
      <c r="E2453" s="80" t="s">
        <v>61</v>
      </c>
      <c r="F2453" s="39" t="s">
        <v>62</v>
      </c>
      <c r="J2453" s="80"/>
      <c r="K2453" s="39"/>
      <c r="N2453" s="100"/>
      <c r="O2453" s="39"/>
      <c r="Q2453" s="39"/>
      <c r="R2453" s="80"/>
    </row>
    <row r="2454" spans="3:18" x14ac:dyDescent="0.15">
      <c r="C2454" s="97" t="s">
        <v>2479</v>
      </c>
      <c r="D2454" s="1" t="s">
        <v>79</v>
      </c>
      <c r="E2454" s="80" t="s">
        <v>61</v>
      </c>
      <c r="F2454" s="39" t="s">
        <v>69</v>
      </c>
      <c r="G2454" s="1">
        <v>10.65</v>
      </c>
      <c r="H2454" s="1">
        <v>1.1000000000000001</v>
      </c>
      <c r="I2454" s="1">
        <v>11.75</v>
      </c>
      <c r="J2454" s="80">
        <v>1132</v>
      </c>
      <c r="K2454" s="39" t="s">
        <v>62</v>
      </c>
      <c r="N2454" s="100"/>
      <c r="O2454" s="39"/>
      <c r="Q2454" s="39"/>
      <c r="R2454" s="80"/>
    </row>
    <row r="2455" spans="3:18" x14ac:dyDescent="0.15">
      <c r="C2455" s="97" t="s">
        <v>2480</v>
      </c>
      <c r="D2455" s="1" t="s">
        <v>85</v>
      </c>
      <c r="E2455" s="80" t="s">
        <v>61</v>
      </c>
      <c r="F2455" s="39" t="s">
        <v>62</v>
      </c>
      <c r="J2455" s="80"/>
      <c r="K2455" s="39"/>
      <c r="N2455" s="100"/>
      <c r="O2455" s="39"/>
      <c r="Q2455" s="39"/>
      <c r="R2455" s="80"/>
    </row>
    <row r="2456" spans="3:18" x14ac:dyDescent="0.15">
      <c r="C2456" s="97" t="s">
        <v>2481</v>
      </c>
      <c r="D2456" s="1" t="s">
        <v>66</v>
      </c>
      <c r="E2456" s="80" t="s">
        <v>61</v>
      </c>
      <c r="F2456" s="39" t="s">
        <v>62</v>
      </c>
      <c r="J2456" s="80"/>
      <c r="K2456" s="39"/>
      <c r="N2456" s="100"/>
      <c r="O2456" s="39"/>
      <c r="Q2456" s="39"/>
      <c r="R2456" s="80"/>
    </row>
    <row r="2457" spans="3:18" x14ac:dyDescent="0.15">
      <c r="C2457" s="97" t="s">
        <v>2705</v>
      </c>
      <c r="D2457" s="1" t="s">
        <v>64</v>
      </c>
      <c r="E2457" s="80" t="s">
        <v>61</v>
      </c>
      <c r="F2457" s="39" t="s">
        <v>69</v>
      </c>
      <c r="G2457" s="98">
        <v>12.15</v>
      </c>
      <c r="H2457" s="98">
        <v>0.78</v>
      </c>
      <c r="I2457" s="98">
        <v>12.93</v>
      </c>
      <c r="J2457" s="99">
        <v>766</v>
      </c>
      <c r="K2457" s="39" t="s">
        <v>69</v>
      </c>
      <c r="L2457" s="1">
        <v>15.28</v>
      </c>
      <c r="M2457" s="1">
        <v>28.21</v>
      </c>
      <c r="N2457" s="100">
        <v>681</v>
      </c>
      <c r="O2457" s="39" t="s">
        <v>69</v>
      </c>
      <c r="P2457" s="1">
        <v>20.010000000000002</v>
      </c>
      <c r="Q2457" s="39">
        <f>+P2457+M2457</f>
        <v>48.22</v>
      </c>
      <c r="R2457" s="99">
        <v>412</v>
      </c>
    </row>
    <row r="2458" spans="3:18" x14ac:dyDescent="0.15">
      <c r="C2458" s="97" t="s">
        <v>2728</v>
      </c>
      <c r="D2458" s="1" t="s">
        <v>66</v>
      </c>
      <c r="E2458" s="80" t="s">
        <v>61</v>
      </c>
      <c r="F2458" s="39" t="s">
        <v>69</v>
      </c>
      <c r="G2458" s="98">
        <v>13.05</v>
      </c>
      <c r="H2458" s="98">
        <v>0.47</v>
      </c>
      <c r="I2458" s="98">
        <v>13.520000000000001</v>
      </c>
      <c r="J2458" s="99">
        <v>563</v>
      </c>
      <c r="K2458" s="39" t="s">
        <v>69</v>
      </c>
      <c r="L2458" s="1">
        <v>17.62</v>
      </c>
      <c r="M2458" s="1">
        <v>31.14</v>
      </c>
      <c r="N2458" s="100">
        <v>280</v>
      </c>
      <c r="O2458" s="39" t="s">
        <v>69</v>
      </c>
      <c r="P2458" s="1">
        <v>22.36</v>
      </c>
      <c r="Q2458" s="39">
        <f>+P2458+M2458</f>
        <v>53.5</v>
      </c>
      <c r="R2458" s="99">
        <v>248</v>
      </c>
    </row>
    <row r="2459" spans="3:18" x14ac:dyDescent="0.15">
      <c r="C2459" s="97" t="s">
        <v>2484</v>
      </c>
      <c r="D2459" s="1" t="s">
        <v>68</v>
      </c>
      <c r="E2459" s="80" t="s">
        <v>61</v>
      </c>
      <c r="F2459" s="39" t="s">
        <v>62</v>
      </c>
      <c r="J2459" s="80"/>
      <c r="K2459" s="39"/>
      <c r="N2459" s="100"/>
      <c r="O2459" s="39"/>
      <c r="Q2459" s="39"/>
      <c r="R2459" s="80"/>
    </row>
    <row r="2460" spans="3:18" x14ac:dyDescent="0.15">
      <c r="C2460" s="97" t="s">
        <v>2485</v>
      </c>
      <c r="D2460" s="1" t="s">
        <v>68</v>
      </c>
      <c r="E2460" s="80" t="s">
        <v>61</v>
      </c>
      <c r="F2460" s="39" t="s">
        <v>69</v>
      </c>
      <c r="G2460" s="98">
        <v>11.97</v>
      </c>
      <c r="H2460" s="98">
        <v>0.31</v>
      </c>
      <c r="I2460" s="98">
        <v>12.280000000000001</v>
      </c>
      <c r="J2460" s="99">
        <v>985</v>
      </c>
      <c r="K2460" s="39" t="s">
        <v>69</v>
      </c>
      <c r="L2460" s="1">
        <v>17.47</v>
      </c>
      <c r="M2460" s="1">
        <v>29.75</v>
      </c>
      <c r="N2460" s="100">
        <v>493</v>
      </c>
      <c r="O2460" s="39" t="s">
        <v>62</v>
      </c>
      <c r="Q2460" s="39"/>
      <c r="R2460" s="80"/>
    </row>
    <row r="2461" spans="3:18" x14ac:dyDescent="0.15">
      <c r="C2461" s="97" t="s">
        <v>2486</v>
      </c>
      <c r="D2461" s="1" t="s">
        <v>68</v>
      </c>
      <c r="E2461" s="80" t="s">
        <v>61</v>
      </c>
      <c r="F2461" s="39" t="s">
        <v>69</v>
      </c>
      <c r="G2461" s="98">
        <v>11.05</v>
      </c>
      <c r="H2461" s="98">
        <v>1.42</v>
      </c>
      <c r="I2461" s="98">
        <v>12.47</v>
      </c>
      <c r="J2461" s="99">
        <v>932</v>
      </c>
      <c r="K2461" s="39" t="s">
        <v>69</v>
      </c>
      <c r="L2461" s="1">
        <v>16.14</v>
      </c>
      <c r="M2461" s="1">
        <v>28.61</v>
      </c>
      <c r="N2461" s="100">
        <v>635</v>
      </c>
      <c r="O2461" s="39" t="str">
        <f>+VLOOKUP(C2461,'[1]Notas 3º - TL'!$A$1:$B$678,2,"FALSO")</f>
        <v>SI</v>
      </c>
      <c r="Q2461" s="39"/>
      <c r="R2461" s="80"/>
    </row>
    <row r="2462" spans="3:18" x14ac:dyDescent="0.15">
      <c r="C2462" s="97" t="s">
        <v>2487</v>
      </c>
      <c r="D2462" s="1" t="s">
        <v>66</v>
      </c>
      <c r="E2462" s="80" t="s">
        <v>61</v>
      </c>
      <c r="F2462" s="39" t="s">
        <v>69</v>
      </c>
      <c r="G2462" s="1">
        <v>12.31</v>
      </c>
      <c r="H2462" s="1">
        <v>0.94</v>
      </c>
      <c r="I2462" s="1">
        <v>13.25</v>
      </c>
      <c r="J2462" s="80">
        <v>656</v>
      </c>
      <c r="K2462" s="39" t="s">
        <v>62</v>
      </c>
      <c r="N2462" s="100"/>
      <c r="O2462" s="39"/>
      <c r="Q2462" s="39"/>
      <c r="R2462" s="80"/>
    </row>
    <row r="2463" spans="3:18" x14ac:dyDescent="0.15">
      <c r="C2463" s="97" t="s">
        <v>2488</v>
      </c>
      <c r="D2463" s="1" t="s">
        <v>66</v>
      </c>
      <c r="E2463" s="80" t="s">
        <v>61</v>
      </c>
      <c r="F2463" s="39" t="s">
        <v>62</v>
      </c>
      <c r="J2463" s="80"/>
      <c r="K2463" s="39"/>
      <c r="N2463" s="100"/>
      <c r="O2463" s="39"/>
      <c r="Q2463" s="39"/>
      <c r="R2463" s="80"/>
    </row>
    <row r="2464" spans="3:18" x14ac:dyDescent="0.15">
      <c r="C2464" s="97" t="s">
        <v>2489</v>
      </c>
      <c r="D2464" s="1" t="s">
        <v>64</v>
      </c>
      <c r="E2464" s="80" t="s">
        <v>61</v>
      </c>
      <c r="F2464" s="39" t="s">
        <v>69</v>
      </c>
      <c r="G2464" s="98">
        <v>12.05</v>
      </c>
      <c r="H2464" s="98">
        <v>0.31</v>
      </c>
      <c r="I2464" s="98">
        <v>12.360000000000001</v>
      </c>
      <c r="J2464" s="99">
        <v>959</v>
      </c>
      <c r="K2464" s="39" t="s">
        <v>69</v>
      </c>
      <c r="L2464" s="1">
        <v>16.23</v>
      </c>
      <c r="M2464" s="1">
        <v>28.590000000000003</v>
      </c>
      <c r="N2464" s="100">
        <v>638</v>
      </c>
      <c r="O2464" s="39" t="str">
        <f>+VLOOKUP(C2464,'[1]Notas 3º - TL'!$A$1:$B$678,2,"FALSO")</f>
        <v>SI</v>
      </c>
      <c r="Q2464" s="39"/>
      <c r="R2464" s="80"/>
    </row>
    <row r="2465" spans="3:18" x14ac:dyDescent="0.15">
      <c r="C2465" s="97" t="s">
        <v>2490</v>
      </c>
      <c r="D2465" s="1" t="s">
        <v>66</v>
      </c>
      <c r="E2465" s="80" t="s">
        <v>61</v>
      </c>
      <c r="F2465" s="39" t="s">
        <v>62</v>
      </c>
      <c r="J2465" s="80"/>
      <c r="K2465" s="39"/>
      <c r="N2465" s="100"/>
      <c r="O2465" s="39"/>
      <c r="Q2465" s="39"/>
      <c r="R2465" s="80"/>
    </row>
    <row r="2466" spans="3:18" x14ac:dyDescent="0.15">
      <c r="C2466" s="97" t="s">
        <v>2491</v>
      </c>
      <c r="D2466" s="1" t="s">
        <v>68</v>
      </c>
      <c r="E2466" s="80" t="s">
        <v>61</v>
      </c>
      <c r="F2466" s="39" t="s">
        <v>62</v>
      </c>
      <c r="J2466" s="80"/>
      <c r="K2466" s="39"/>
      <c r="N2466" s="100"/>
      <c r="O2466" s="39"/>
      <c r="Q2466" s="39"/>
      <c r="R2466" s="80"/>
    </row>
    <row r="2467" spans="3:18" x14ac:dyDescent="0.15">
      <c r="C2467" s="97" t="s">
        <v>2492</v>
      </c>
      <c r="D2467" s="1" t="s">
        <v>68</v>
      </c>
      <c r="E2467" s="80" t="s">
        <v>61</v>
      </c>
      <c r="F2467" s="39" t="s">
        <v>62</v>
      </c>
      <c r="J2467" s="80"/>
      <c r="K2467" s="39"/>
      <c r="N2467" s="100"/>
      <c r="O2467" s="39"/>
      <c r="Q2467" s="39"/>
      <c r="R2467" s="80"/>
    </row>
    <row r="2468" spans="3:18" x14ac:dyDescent="0.15">
      <c r="C2468" s="97" t="s">
        <v>2493</v>
      </c>
      <c r="D2468" s="1" t="s">
        <v>66</v>
      </c>
      <c r="E2468" s="80" t="s">
        <v>61</v>
      </c>
      <c r="F2468" s="39" t="s">
        <v>62</v>
      </c>
      <c r="J2468" s="80"/>
      <c r="K2468" s="39"/>
      <c r="N2468" s="100"/>
      <c r="O2468" s="39"/>
      <c r="Q2468" s="39"/>
      <c r="R2468" s="80"/>
    </row>
    <row r="2469" spans="3:18" x14ac:dyDescent="0.15">
      <c r="C2469" s="97" t="s">
        <v>2494</v>
      </c>
      <c r="D2469" s="1" t="s">
        <v>64</v>
      </c>
      <c r="E2469" s="80" t="s">
        <v>61</v>
      </c>
      <c r="F2469" s="39" t="s">
        <v>62</v>
      </c>
      <c r="J2469" s="80"/>
      <c r="K2469" s="39"/>
      <c r="N2469" s="100"/>
      <c r="O2469" s="39"/>
      <c r="Q2469" s="39"/>
      <c r="R2469" s="80"/>
    </row>
    <row r="2470" spans="3:18" x14ac:dyDescent="0.15">
      <c r="C2470" s="97" t="s">
        <v>2495</v>
      </c>
      <c r="D2470" s="1" t="s">
        <v>66</v>
      </c>
      <c r="E2470" s="80" t="s">
        <v>61</v>
      </c>
      <c r="F2470" s="39" t="s">
        <v>62</v>
      </c>
      <c r="J2470" s="80"/>
      <c r="K2470" s="39"/>
      <c r="N2470" s="100"/>
      <c r="O2470" s="39"/>
      <c r="Q2470" s="39"/>
      <c r="R2470" s="80"/>
    </row>
    <row r="2471" spans="3:18" x14ac:dyDescent="0.15">
      <c r="C2471" s="97" t="s">
        <v>2496</v>
      </c>
      <c r="D2471" s="1" t="s">
        <v>66</v>
      </c>
      <c r="E2471" s="80" t="s">
        <v>61</v>
      </c>
      <c r="F2471" s="39" t="s">
        <v>62</v>
      </c>
      <c r="J2471" s="80"/>
      <c r="K2471" s="39"/>
      <c r="N2471" s="100"/>
      <c r="O2471" s="39"/>
      <c r="Q2471" s="39"/>
      <c r="R2471" s="80"/>
    </row>
    <row r="2472" spans="3:18" x14ac:dyDescent="0.15">
      <c r="C2472" s="97" t="s">
        <v>2497</v>
      </c>
      <c r="D2472" s="1" t="s">
        <v>66</v>
      </c>
      <c r="E2472" s="80" t="s">
        <v>61</v>
      </c>
      <c r="F2472" s="39" t="s">
        <v>62</v>
      </c>
      <c r="J2472" s="80"/>
      <c r="K2472" s="39"/>
      <c r="N2472" s="100"/>
      <c r="O2472" s="39"/>
      <c r="Q2472" s="39"/>
      <c r="R2472" s="80"/>
    </row>
    <row r="2473" spans="3:18" x14ac:dyDescent="0.15">
      <c r="C2473" s="97" t="s">
        <v>2737</v>
      </c>
      <c r="D2473" s="1" t="s">
        <v>85</v>
      </c>
      <c r="E2473" s="80" t="s">
        <v>61</v>
      </c>
      <c r="F2473" s="39" t="s">
        <v>69</v>
      </c>
      <c r="G2473" s="98">
        <v>12.51</v>
      </c>
      <c r="H2473" s="98">
        <v>2.36</v>
      </c>
      <c r="I2473" s="98">
        <v>14.87</v>
      </c>
      <c r="J2473" s="99">
        <v>245</v>
      </c>
      <c r="K2473" s="39" t="s">
        <v>69</v>
      </c>
      <c r="L2473" s="1">
        <v>15.05</v>
      </c>
      <c r="M2473" s="1">
        <v>29.92</v>
      </c>
      <c r="N2473" s="100">
        <v>460</v>
      </c>
      <c r="O2473" s="39" t="s">
        <v>69</v>
      </c>
      <c r="P2473" s="1">
        <v>21.88</v>
      </c>
      <c r="Q2473" s="39">
        <f>+P2473+M2473</f>
        <v>51.8</v>
      </c>
      <c r="R2473" s="99">
        <v>320</v>
      </c>
    </row>
    <row r="2474" spans="3:18" x14ac:dyDescent="0.15">
      <c r="C2474" s="97" t="s">
        <v>2499</v>
      </c>
      <c r="D2474" s="1" t="s">
        <v>85</v>
      </c>
      <c r="E2474" s="80" t="s">
        <v>61</v>
      </c>
      <c r="F2474" s="39" t="s">
        <v>62</v>
      </c>
      <c r="J2474" s="80"/>
      <c r="K2474" s="39"/>
      <c r="N2474" s="100"/>
      <c r="O2474" s="39"/>
      <c r="Q2474" s="39"/>
      <c r="R2474" s="80"/>
    </row>
    <row r="2475" spans="3:18" x14ac:dyDescent="0.15">
      <c r="C2475" s="97" t="s">
        <v>2500</v>
      </c>
      <c r="D2475" s="1" t="s">
        <v>326</v>
      </c>
      <c r="E2475" s="80" t="s">
        <v>61</v>
      </c>
      <c r="F2475" s="39" t="s">
        <v>62</v>
      </c>
      <c r="J2475" s="80"/>
      <c r="K2475" s="39"/>
      <c r="N2475" s="100"/>
      <c r="O2475" s="39"/>
      <c r="Q2475" s="39"/>
      <c r="R2475" s="80"/>
    </row>
    <row r="2476" spans="3:18" x14ac:dyDescent="0.15">
      <c r="C2476" s="97" t="s">
        <v>2501</v>
      </c>
      <c r="D2476" s="1" t="s">
        <v>66</v>
      </c>
      <c r="E2476" s="80" t="s">
        <v>88</v>
      </c>
      <c r="F2476" s="39" t="s">
        <v>69</v>
      </c>
      <c r="G2476" s="1">
        <v>13.63</v>
      </c>
      <c r="H2476" s="1">
        <v>3</v>
      </c>
      <c r="I2476" s="1">
        <v>16.630000000000003</v>
      </c>
      <c r="J2476" s="80">
        <v>46</v>
      </c>
      <c r="K2476" s="39" t="s">
        <v>62</v>
      </c>
      <c r="N2476" s="100"/>
      <c r="O2476" s="39"/>
      <c r="Q2476" s="39"/>
      <c r="R2476" s="80"/>
    </row>
    <row r="2477" spans="3:18" x14ac:dyDescent="0.15">
      <c r="C2477" s="97" t="s">
        <v>2502</v>
      </c>
      <c r="D2477" s="1" t="s">
        <v>79</v>
      </c>
      <c r="E2477" s="80" t="s">
        <v>61</v>
      </c>
      <c r="F2477" s="39" t="s">
        <v>62</v>
      </c>
      <c r="J2477" s="80"/>
      <c r="K2477" s="39"/>
      <c r="N2477" s="100"/>
      <c r="O2477" s="39"/>
      <c r="Q2477" s="39"/>
      <c r="R2477" s="80"/>
    </row>
    <row r="2478" spans="3:18" x14ac:dyDescent="0.15">
      <c r="C2478" s="97" t="s">
        <v>2742</v>
      </c>
      <c r="D2478" s="1" t="s">
        <v>64</v>
      </c>
      <c r="E2478" s="80" t="s">
        <v>61</v>
      </c>
      <c r="F2478" s="39" t="s">
        <v>69</v>
      </c>
      <c r="G2478" s="98">
        <v>12.6</v>
      </c>
      <c r="H2478" s="98">
        <v>1.1000000000000001</v>
      </c>
      <c r="I2478" s="98">
        <v>13.7</v>
      </c>
      <c r="J2478" s="99">
        <v>518</v>
      </c>
      <c r="K2478" s="39" t="s">
        <v>69</v>
      </c>
      <c r="L2478" s="1">
        <v>16.71</v>
      </c>
      <c r="M2478" s="1">
        <v>30.41</v>
      </c>
      <c r="N2478" s="100">
        <v>369</v>
      </c>
      <c r="O2478" s="39" t="s">
        <v>69</v>
      </c>
      <c r="P2478" s="1">
        <v>22.02</v>
      </c>
      <c r="Q2478" s="39">
        <f>+P2478+M2478</f>
        <v>52.43</v>
      </c>
      <c r="R2478" s="99">
        <v>296</v>
      </c>
    </row>
    <row r="2479" spans="3:18" x14ac:dyDescent="0.15">
      <c r="C2479" s="97" t="s">
        <v>2504</v>
      </c>
      <c r="D2479" s="1" t="s">
        <v>68</v>
      </c>
      <c r="E2479" s="80" t="s">
        <v>61</v>
      </c>
      <c r="F2479" s="39" t="s">
        <v>62</v>
      </c>
      <c r="J2479" s="80"/>
      <c r="K2479" s="39"/>
      <c r="N2479" s="100"/>
      <c r="O2479" s="39"/>
      <c r="Q2479" s="39"/>
      <c r="R2479" s="80"/>
    </row>
    <row r="2480" spans="3:18" x14ac:dyDescent="0.15">
      <c r="C2480" s="97" t="s">
        <v>2505</v>
      </c>
      <c r="D2480" s="1" t="s">
        <v>79</v>
      </c>
      <c r="E2480" s="80" t="s">
        <v>61</v>
      </c>
      <c r="F2480" s="39" t="s">
        <v>62</v>
      </c>
      <c r="J2480" s="80"/>
      <c r="K2480" s="39"/>
      <c r="N2480" s="100"/>
      <c r="O2480" s="39"/>
      <c r="Q2480" s="39"/>
      <c r="R2480" s="80"/>
    </row>
    <row r="2481" spans="3:18" x14ac:dyDescent="0.15">
      <c r="C2481" s="97" t="s">
        <v>2506</v>
      </c>
      <c r="D2481" s="1" t="s">
        <v>72</v>
      </c>
      <c r="E2481" s="80" t="s">
        <v>61</v>
      </c>
      <c r="F2481" s="39" t="s">
        <v>62</v>
      </c>
      <c r="J2481" s="80"/>
      <c r="K2481" s="39"/>
      <c r="N2481" s="100"/>
      <c r="O2481" s="39"/>
      <c r="Q2481" s="39"/>
      <c r="R2481" s="80"/>
    </row>
    <row r="2482" spans="3:18" x14ac:dyDescent="0.15">
      <c r="C2482" s="97" t="s">
        <v>2507</v>
      </c>
      <c r="D2482" s="1" t="s">
        <v>64</v>
      </c>
      <c r="E2482" s="80" t="s">
        <v>61</v>
      </c>
      <c r="F2482" s="39" t="s">
        <v>62</v>
      </c>
      <c r="J2482" s="80"/>
      <c r="K2482" s="39"/>
      <c r="N2482" s="100"/>
      <c r="O2482" s="39"/>
      <c r="Q2482" s="39"/>
      <c r="R2482" s="80"/>
    </row>
    <row r="2483" spans="3:18" x14ac:dyDescent="0.15">
      <c r="C2483" s="97" t="s">
        <v>2508</v>
      </c>
      <c r="D2483" s="1" t="s">
        <v>66</v>
      </c>
      <c r="E2483" s="80" t="s">
        <v>61</v>
      </c>
      <c r="F2483" s="39" t="s">
        <v>69</v>
      </c>
      <c r="G2483" s="98">
        <v>14.15</v>
      </c>
      <c r="H2483" s="98">
        <v>1.89</v>
      </c>
      <c r="I2483" s="98">
        <v>16.04</v>
      </c>
      <c r="J2483" s="99">
        <v>93</v>
      </c>
      <c r="K2483" s="39" t="s">
        <v>69</v>
      </c>
      <c r="L2483" s="1">
        <v>16.36</v>
      </c>
      <c r="M2483" s="1">
        <v>32.4</v>
      </c>
      <c r="N2483" s="100">
        <v>161</v>
      </c>
      <c r="O2483" s="39" t="s">
        <v>62</v>
      </c>
      <c r="Q2483" s="39"/>
      <c r="R2483" s="80"/>
    </row>
    <row r="2484" spans="3:18" x14ac:dyDescent="0.15">
      <c r="C2484" s="97" t="s">
        <v>2509</v>
      </c>
      <c r="D2484" s="1" t="s">
        <v>68</v>
      </c>
      <c r="E2484" s="80" t="s">
        <v>61</v>
      </c>
      <c r="F2484" s="39" t="s">
        <v>62</v>
      </c>
      <c r="J2484" s="80"/>
      <c r="K2484" s="39"/>
      <c r="N2484" s="100"/>
      <c r="O2484" s="39"/>
      <c r="Q2484" s="39"/>
      <c r="R2484" s="80"/>
    </row>
    <row r="2485" spans="3:18" x14ac:dyDescent="0.15">
      <c r="C2485" s="97" t="s">
        <v>2510</v>
      </c>
      <c r="D2485" s="1" t="s">
        <v>82</v>
      </c>
      <c r="E2485" s="80" t="s">
        <v>61</v>
      </c>
      <c r="F2485" s="39" t="s">
        <v>62</v>
      </c>
      <c r="J2485" s="80"/>
      <c r="K2485" s="39"/>
      <c r="N2485" s="100"/>
      <c r="O2485" s="39"/>
      <c r="Q2485" s="39"/>
      <c r="R2485" s="80"/>
    </row>
    <row r="2486" spans="3:18" x14ac:dyDescent="0.15">
      <c r="C2486" s="97" t="s">
        <v>2511</v>
      </c>
      <c r="D2486" s="1" t="s">
        <v>66</v>
      </c>
      <c r="E2486" s="80" t="s">
        <v>61</v>
      </c>
      <c r="F2486" s="39" t="s">
        <v>62</v>
      </c>
      <c r="J2486" s="80"/>
      <c r="K2486" s="39"/>
      <c r="N2486" s="100"/>
      <c r="O2486" s="39"/>
      <c r="Q2486" s="39"/>
      <c r="R2486" s="80"/>
    </row>
    <row r="2487" spans="3:18" x14ac:dyDescent="0.15">
      <c r="C2487" s="97" t="s">
        <v>2512</v>
      </c>
      <c r="D2487" s="1" t="s">
        <v>85</v>
      </c>
      <c r="E2487" s="80" t="s">
        <v>61</v>
      </c>
      <c r="F2487" s="39" t="s">
        <v>62</v>
      </c>
      <c r="J2487" s="80"/>
      <c r="K2487" s="39"/>
      <c r="N2487" s="100"/>
      <c r="O2487" s="39"/>
      <c r="Q2487" s="39"/>
      <c r="R2487" s="80"/>
    </row>
    <row r="2488" spans="3:18" x14ac:dyDescent="0.15">
      <c r="C2488" s="97" t="s">
        <v>2513</v>
      </c>
      <c r="D2488" s="1" t="s">
        <v>85</v>
      </c>
      <c r="E2488" s="80" t="s">
        <v>61</v>
      </c>
      <c r="F2488" s="39" t="s">
        <v>69</v>
      </c>
      <c r="G2488" s="1">
        <v>10.71</v>
      </c>
      <c r="H2488" s="1">
        <v>2.21</v>
      </c>
      <c r="I2488" s="1">
        <v>12.920000000000002</v>
      </c>
      <c r="J2488" s="80">
        <v>770</v>
      </c>
      <c r="K2488" s="39" t="s">
        <v>62</v>
      </c>
      <c r="N2488" s="100"/>
      <c r="O2488" s="39"/>
      <c r="Q2488" s="39"/>
      <c r="R2488" s="80"/>
    </row>
    <row r="2489" spans="3:18" x14ac:dyDescent="0.15">
      <c r="C2489" s="97" t="s">
        <v>2514</v>
      </c>
      <c r="D2489" s="1" t="s">
        <v>72</v>
      </c>
      <c r="E2489" s="80" t="s">
        <v>61</v>
      </c>
      <c r="F2489" s="39" t="s">
        <v>62</v>
      </c>
      <c r="J2489" s="80"/>
      <c r="K2489" s="39"/>
      <c r="N2489" s="100"/>
      <c r="O2489" s="39"/>
      <c r="Q2489" s="39"/>
      <c r="R2489" s="80"/>
    </row>
    <row r="2490" spans="3:18" x14ac:dyDescent="0.15">
      <c r="C2490" s="97" t="s">
        <v>2515</v>
      </c>
      <c r="D2490" s="1" t="s">
        <v>72</v>
      </c>
      <c r="E2490" s="80" t="s">
        <v>61</v>
      </c>
      <c r="F2490" s="39" t="s">
        <v>62</v>
      </c>
      <c r="J2490" s="80"/>
      <c r="K2490" s="39"/>
      <c r="N2490" s="100"/>
      <c r="O2490" s="39"/>
      <c r="Q2490" s="39"/>
      <c r="R2490" s="80"/>
    </row>
    <row r="2491" spans="3:18" x14ac:dyDescent="0.15">
      <c r="C2491" s="97" t="s">
        <v>2516</v>
      </c>
      <c r="D2491" s="1" t="s">
        <v>79</v>
      </c>
      <c r="E2491" s="80" t="s">
        <v>61</v>
      </c>
      <c r="F2491" s="39" t="s">
        <v>62</v>
      </c>
      <c r="J2491" s="80"/>
      <c r="K2491" s="39"/>
      <c r="N2491" s="100"/>
      <c r="O2491" s="39"/>
      <c r="Q2491" s="39"/>
      <c r="R2491" s="80"/>
    </row>
    <row r="2492" spans="3:18" x14ac:dyDescent="0.15">
      <c r="C2492" s="97" t="s">
        <v>2517</v>
      </c>
      <c r="D2492" s="1" t="s">
        <v>79</v>
      </c>
      <c r="E2492" s="80" t="s">
        <v>61</v>
      </c>
      <c r="F2492" s="39" t="s">
        <v>69</v>
      </c>
      <c r="G2492" s="1">
        <v>13.35</v>
      </c>
      <c r="H2492" s="1">
        <v>1.73</v>
      </c>
      <c r="I2492" s="1">
        <v>15.08</v>
      </c>
      <c r="J2492" s="80">
        <v>214</v>
      </c>
      <c r="K2492" s="39" t="s">
        <v>62</v>
      </c>
      <c r="N2492" s="100"/>
      <c r="O2492" s="39"/>
      <c r="Q2492" s="39"/>
      <c r="R2492" s="80"/>
    </row>
    <row r="2493" spans="3:18" x14ac:dyDescent="0.15">
      <c r="C2493" s="97" t="s">
        <v>2518</v>
      </c>
      <c r="D2493" s="1" t="s">
        <v>66</v>
      </c>
      <c r="E2493" s="80" t="s">
        <v>61</v>
      </c>
      <c r="F2493" s="39" t="s">
        <v>62</v>
      </c>
      <c r="J2493" s="80"/>
      <c r="K2493" s="39"/>
      <c r="N2493" s="100"/>
      <c r="O2493" s="39"/>
      <c r="Q2493" s="39"/>
      <c r="R2493" s="80"/>
    </row>
    <row r="2494" spans="3:18" x14ac:dyDescent="0.15">
      <c r="C2494" s="97" t="s">
        <v>2519</v>
      </c>
      <c r="D2494" s="1" t="s">
        <v>66</v>
      </c>
      <c r="E2494" s="80" t="s">
        <v>61</v>
      </c>
      <c r="F2494" s="39" t="s">
        <v>62</v>
      </c>
      <c r="J2494" s="80"/>
      <c r="K2494" s="39"/>
      <c r="N2494" s="100"/>
      <c r="O2494" s="39"/>
      <c r="Q2494" s="39"/>
      <c r="R2494" s="80"/>
    </row>
    <row r="2495" spans="3:18" x14ac:dyDescent="0.15">
      <c r="C2495" s="97" t="s">
        <v>2520</v>
      </c>
      <c r="D2495" s="1" t="s">
        <v>85</v>
      </c>
      <c r="E2495" s="80" t="s">
        <v>61</v>
      </c>
      <c r="F2495" s="39" t="s">
        <v>62</v>
      </c>
      <c r="J2495" s="80"/>
      <c r="K2495" s="39"/>
      <c r="N2495" s="100"/>
      <c r="O2495" s="39"/>
      <c r="Q2495" s="39"/>
      <c r="R2495" s="80"/>
    </row>
    <row r="2496" spans="3:18" x14ac:dyDescent="0.15">
      <c r="C2496" s="97" t="s">
        <v>2521</v>
      </c>
      <c r="D2496" s="1" t="s">
        <v>79</v>
      </c>
      <c r="E2496" s="80" t="s">
        <v>61</v>
      </c>
      <c r="F2496" s="39" t="s">
        <v>69</v>
      </c>
      <c r="G2496" s="98">
        <v>14.17</v>
      </c>
      <c r="H2496" s="98">
        <v>0.47</v>
      </c>
      <c r="I2496" s="98">
        <v>14.64</v>
      </c>
      <c r="J2496" s="99">
        <v>285</v>
      </c>
      <c r="K2496" s="39" t="s">
        <v>69</v>
      </c>
      <c r="L2496" s="1">
        <v>17.36</v>
      </c>
      <c r="M2496" s="1">
        <v>32</v>
      </c>
      <c r="N2496" s="100">
        <v>192</v>
      </c>
      <c r="O2496" s="39" t="str">
        <f>+VLOOKUP(C2496,'[1]Notas 3º - TL'!$A$1:$B$678,2,"FALSO")</f>
        <v>SI</v>
      </c>
      <c r="Q2496" s="39"/>
      <c r="R2496" s="80"/>
    </row>
    <row r="2497" spans="3:18" x14ac:dyDescent="0.15">
      <c r="C2497" s="97" t="s">
        <v>2522</v>
      </c>
      <c r="D2497" s="1" t="s">
        <v>79</v>
      </c>
      <c r="E2497" s="80" t="s">
        <v>61</v>
      </c>
      <c r="F2497" s="39" t="s">
        <v>62</v>
      </c>
      <c r="J2497" s="80"/>
      <c r="K2497" s="39"/>
      <c r="N2497" s="100"/>
      <c r="O2497" s="39"/>
      <c r="Q2497" s="39"/>
      <c r="R2497" s="80"/>
    </row>
    <row r="2498" spans="3:18" x14ac:dyDescent="0.15">
      <c r="C2498" s="97" t="s">
        <v>2523</v>
      </c>
      <c r="D2498" s="1" t="s">
        <v>66</v>
      </c>
      <c r="E2498" s="80" t="s">
        <v>61</v>
      </c>
      <c r="F2498" s="39" t="s">
        <v>62</v>
      </c>
      <c r="J2498" s="80"/>
      <c r="K2498" s="39"/>
      <c r="N2498" s="100"/>
      <c r="O2498" s="39"/>
      <c r="Q2498" s="39"/>
      <c r="R2498" s="80"/>
    </row>
    <row r="2499" spans="3:18" x14ac:dyDescent="0.15">
      <c r="C2499" s="97" t="s">
        <v>2524</v>
      </c>
      <c r="D2499" s="1" t="s">
        <v>66</v>
      </c>
      <c r="E2499" s="80" t="s">
        <v>61</v>
      </c>
      <c r="F2499" s="39" t="s">
        <v>62</v>
      </c>
      <c r="J2499" s="80"/>
      <c r="K2499" s="39"/>
      <c r="N2499" s="100"/>
      <c r="O2499" s="39"/>
      <c r="Q2499" s="39"/>
      <c r="R2499" s="80"/>
    </row>
    <row r="2500" spans="3:18" x14ac:dyDescent="0.15">
      <c r="C2500" s="97" t="s">
        <v>2525</v>
      </c>
      <c r="D2500" s="1" t="s">
        <v>68</v>
      </c>
      <c r="E2500" s="80" t="s">
        <v>61</v>
      </c>
      <c r="F2500" s="39" t="s">
        <v>62</v>
      </c>
      <c r="J2500" s="80"/>
      <c r="K2500" s="39"/>
      <c r="N2500" s="100"/>
      <c r="O2500" s="39"/>
      <c r="Q2500" s="39"/>
      <c r="R2500" s="80"/>
    </row>
    <row r="2501" spans="3:18" x14ac:dyDescent="0.15">
      <c r="C2501" s="97" t="s">
        <v>2526</v>
      </c>
      <c r="D2501" s="1" t="s">
        <v>79</v>
      </c>
      <c r="E2501" s="80" t="s">
        <v>61</v>
      </c>
      <c r="F2501" s="39" t="s">
        <v>62</v>
      </c>
      <c r="J2501" s="80"/>
      <c r="K2501" s="39"/>
      <c r="N2501" s="100"/>
      <c r="O2501" s="39"/>
      <c r="Q2501" s="39"/>
      <c r="R2501" s="80"/>
    </row>
    <row r="2502" spans="3:18" x14ac:dyDescent="0.15">
      <c r="C2502" s="97" t="s">
        <v>2527</v>
      </c>
      <c r="D2502" s="1" t="s">
        <v>66</v>
      </c>
      <c r="E2502" s="80" t="s">
        <v>61</v>
      </c>
      <c r="F2502" s="39" t="s">
        <v>62</v>
      </c>
      <c r="J2502" s="80"/>
      <c r="K2502" s="39"/>
      <c r="N2502" s="100"/>
      <c r="O2502" s="39"/>
      <c r="Q2502" s="39"/>
      <c r="R2502" s="80"/>
    </row>
    <row r="2503" spans="3:18" x14ac:dyDescent="0.15">
      <c r="C2503" s="97" t="s">
        <v>2528</v>
      </c>
      <c r="D2503" s="1" t="s">
        <v>72</v>
      </c>
      <c r="E2503" s="80" t="s">
        <v>61</v>
      </c>
      <c r="F2503" s="39" t="s">
        <v>62</v>
      </c>
      <c r="J2503" s="80"/>
      <c r="K2503" s="39"/>
      <c r="N2503" s="100"/>
      <c r="O2503" s="39"/>
      <c r="Q2503" s="39"/>
      <c r="R2503" s="80"/>
    </row>
    <row r="2504" spans="3:18" x14ac:dyDescent="0.15">
      <c r="C2504" s="97" t="s">
        <v>2755</v>
      </c>
      <c r="D2504" s="1" t="s">
        <v>79</v>
      </c>
      <c r="E2504" s="80" t="s">
        <v>61</v>
      </c>
      <c r="F2504" s="39" t="s">
        <v>69</v>
      </c>
      <c r="G2504" s="98">
        <v>10.9</v>
      </c>
      <c r="H2504" s="98">
        <v>1.57</v>
      </c>
      <c r="I2504" s="98">
        <v>12.47</v>
      </c>
      <c r="J2504" s="99">
        <v>933</v>
      </c>
      <c r="K2504" s="39" t="s">
        <v>69</v>
      </c>
      <c r="L2504" s="1">
        <v>15.49</v>
      </c>
      <c r="M2504" s="1">
        <v>27.96</v>
      </c>
      <c r="N2504" s="100">
        <v>701</v>
      </c>
      <c r="O2504" s="39" t="s">
        <v>69</v>
      </c>
      <c r="P2504" s="1">
        <v>23.68</v>
      </c>
      <c r="Q2504" s="39">
        <f>+P2504+M2504</f>
        <v>51.64</v>
      </c>
      <c r="R2504" s="99">
        <v>329</v>
      </c>
    </row>
    <row r="2505" spans="3:18" x14ac:dyDescent="0.15">
      <c r="C2505" s="97" t="s">
        <v>2530</v>
      </c>
      <c r="D2505" s="1" t="s">
        <v>79</v>
      </c>
      <c r="E2505" s="80" t="s">
        <v>61</v>
      </c>
      <c r="F2505" s="39" t="s">
        <v>62</v>
      </c>
      <c r="J2505" s="80"/>
      <c r="K2505" s="39"/>
      <c r="N2505" s="100"/>
      <c r="O2505" s="39"/>
      <c r="Q2505" s="39"/>
      <c r="R2505" s="80"/>
    </row>
    <row r="2506" spans="3:18" x14ac:dyDescent="0.15">
      <c r="C2506" s="97" t="s">
        <v>2531</v>
      </c>
      <c r="D2506" s="1" t="s">
        <v>82</v>
      </c>
      <c r="E2506" s="80" t="s">
        <v>237</v>
      </c>
      <c r="F2506" s="39" t="s">
        <v>62</v>
      </c>
      <c r="J2506" s="80"/>
      <c r="K2506" s="39"/>
      <c r="N2506" s="100"/>
      <c r="O2506" s="39"/>
      <c r="Q2506" s="39"/>
      <c r="R2506" s="80"/>
    </row>
    <row r="2507" spans="3:18" x14ac:dyDescent="0.15">
      <c r="C2507" s="97" t="s">
        <v>2758</v>
      </c>
      <c r="D2507" s="1" t="s">
        <v>85</v>
      </c>
      <c r="E2507" s="80" t="s">
        <v>61</v>
      </c>
      <c r="F2507" s="39" t="s">
        <v>69</v>
      </c>
      <c r="G2507" s="98">
        <v>13.76</v>
      </c>
      <c r="H2507" s="98">
        <v>1.1000000000000001</v>
      </c>
      <c r="I2507" s="98">
        <v>14.86</v>
      </c>
      <c r="J2507" s="99">
        <v>247</v>
      </c>
      <c r="K2507" s="39" t="s">
        <v>69</v>
      </c>
      <c r="L2507" s="1">
        <v>15.44</v>
      </c>
      <c r="M2507" s="1">
        <v>30.299999999999997</v>
      </c>
      <c r="N2507" s="100">
        <v>386</v>
      </c>
      <c r="O2507" s="39" t="s">
        <v>69</v>
      </c>
      <c r="P2507" s="1">
        <v>25.95</v>
      </c>
      <c r="Q2507" s="39">
        <f>+P2507+M2507</f>
        <v>56.25</v>
      </c>
      <c r="R2507" s="99">
        <v>126</v>
      </c>
    </row>
    <row r="2508" spans="3:18" x14ac:dyDescent="0.15">
      <c r="C2508" s="97" t="s">
        <v>2533</v>
      </c>
      <c r="D2508" s="1" t="s">
        <v>85</v>
      </c>
      <c r="E2508" s="80" t="s">
        <v>61</v>
      </c>
      <c r="F2508" s="39" t="s">
        <v>69</v>
      </c>
      <c r="G2508" s="98">
        <v>12.9</v>
      </c>
      <c r="H2508" s="98">
        <v>1.57</v>
      </c>
      <c r="I2508" s="98">
        <v>14.47</v>
      </c>
      <c r="J2508" s="99">
        <v>319</v>
      </c>
      <c r="K2508" s="39" t="s">
        <v>69</v>
      </c>
      <c r="L2508" s="1">
        <v>15.29</v>
      </c>
      <c r="M2508" s="1">
        <v>29.759999999999998</v>
      </c>
      <c r="N2508" s="100">
        <v>490</v>
      </c>
      <c r="O2508" s="39" t="str">
        <f>+VLOOKUP(C2508,'[1]Notas 3º - TL'!$A$1:$B$678,2,"FALSO")</f>
        <v>SI</v>
      </c>
      <c r="Q2508" s="39"/>
      <c r="R2508" s="80"/>
    </row>
    <row r="2509" spans="3:18" x14ac:dyDescent="0.15">
      <c r="C2509" s="97" t="s">
        <v>2534</v>
      </c>
      <c r="D2509" s="1" t="s">
        <v>64</v>
      </c>
      <c r="E2509" s="80" t="s">
        <v>61</v>
      </c>
      <c r="F2509" s="39" t="s">
        <v>62</v>
      </c>
      <c r="J2509" s="80"/>
      <c r="K2509" s="39"/>
      <c r="N2509" s="100"/>
      <c r="O2509" s="39"/>
      <c r="Q2509" s="39"/>
      <c r="R2509" s="80"/>
    </row>
    <row r="2510" spans="3:18" x14ac:dyDescent="0.15">
      <c r="C2510" s="97" t="s">
        <v>2535</v>
      </c>
      <c r="D2510" s="1" t="s">
        <v>64</v>
      </c>
      <c r="E2510" s="80" t="s">
        <v>61</v>
      </c>
      <c r="F2510" s="39" t="s">
        <v>69</v>
      </c>
      <c r="G2510" s="98">
        <v>11.9</v>
      </c>
      <c r="H2510" s="98">
        <v>0.78</v>
      </c>
      <c r="I2510" s="98">
        <v>12.68</v>
      </c>
      <c r="J2510" s="99">
        <v>861</v>
      </c>
      <c r="K2510" s="39" t="s">
        <v>69</v>
      </c>
      <c r="L2510" s="1">
        <v>18.29</v>
      </c>
      <c r="M2510" s="1">
        <v>30.97</v>
      </c>
      <c r="N2510" s="100">
        <v>298</v>
      </c>
      <c r="O2510" s="39" t="str">
        <f>+VLOOKUP(C2510,'[1]Notas 3º - TL'!$A$1:$B$678,2,"FALSO")</f>
        <v>SI</v>
      </c>
      <c r="Q2510" s="39"/>
      <c r="R2510" s="80"/>
    </row>
    <row r="2511" spans="3:18" x14ac:dyDescent="0.15">
      <c r="C2511" s="97" t="s">
        <v>2536</v>
      </c>
      <c r="D2511" s="1" t="s">
        <v>82</v>
      </c>
      <c r="E2511" s="80" t="s">
        <v>61</v>
      </c>
      <c r="F2511" s="39" t="s">
        <v>62</v>
      </c>
      <c r="J2511" s="80"/>
      <c r="K2511" s="39"/>
      <c r="N2511" s="100"/>
      <c r="O2511" s="39"/>
      <c r="Q2511" s="39"/>
      <c r="R2511" s="80"/>
    </row>
    <row r="2512" spans="3:18" x14ac:dyDescent="0.15">
      <c r="C2512" s="97" t="s">
        <v>2537</v>
      </c>
      <c r="D2512" s="1" t="s">
        <v>85</v>
      </c>
      <c r="E2512" s="80" t="s">
        <v>61</v>
      </c>
      <c r="F2512" s="39" t="s">
        <v>62</v>
      </c>
      <c r="J2512" s="80"/>
      <c r="K2512" s="39"/>
      <c r="N2512" s="100"/>
      <c r="O2512" s="39"/>
      <c r="Q2512" s="39"/>
      <c r="R2512" s="80"/>
    </row>
    <row r="2513" spans="3:18" x14ac:dyDescent="0.15">
      <c r="C2513" s="97" t="s">
        <v>2545</v>
      </c>
      <c r="D2513" s="1" t="s">
        <v>82</v>
      </c>
      <c r="E2513" s="80" t="s">
        <v>88</v>
      </c>
      <c r="F2513" s="39" t="s">
        <v>62</v>
      </c>
      <c r="J2513" s="80"/>
      <c r="K2513" s="39"/>
      <c r="N2513" s="100"/>
      <c r="O2513" s="39"/>
      <c r="Q2513" s="39"/>
      <c r="R2513" s="80"/>
    </row>
    <row r="2514" spans="3:18" x14ac:dyDescent="0.15">
      <c r="C2514" s="97" t="s">
        <v>2538</v>
      </c>
      <c r="D2514" s="1" t="s">
        <v>68</v>
      </c>
      <c r="E2514" s="80" t="s">
        <v>61</v>
      </c>
      <c r="F2514" s="39" t="s">
        <v>62</v>
      </c>
      <c r="J2514" s="80"/>
      <c r="K2514" s="39"/>
      <c r="N2514" s="100"/>
      <c r="O2514" s="39"/>
      <c r="Q2514" s="39"/>
      <c r="R2514" s="80"/>
    </row>
    <row r="2515" spans="3:18" x14ac:dyDescent="0.15">
      <c r="C2515" s="97" t="s">
        <v>2539</v>
      </c>
      <c r="D2515" s="1" t="s">
        <v>85</v>
      </c>
      <c r="E2515" s="80" t="s">
        <v>61</v>
      </c>
      <c r="F2515" s="39" t="s">
        <v>62</v>
      </c>
      <c r="J2515" s="80"/>
      <c r="K2515" s="39"/>
      <c r="N2515" s="100"/>
      <c r="O2515" s="39"/>
      <c r="Q2515" s="39"/>
      <c r="R2515" s="80"/>
    </row>
    <row r="2516" spans="3:18" x14ac:dyDescent="0.15">
      <c r="C2516" s="97" t="s">
        <v>2540</v>
      </c>
      <c r="D2516" s="1" t="s">
        <v>66</v>
      </c>
      <c r="E2516" s="80" t="s">
        <v>61</v>
      </c>
      <c r="F2516" s="39" t="s">
        <v>62</v>
      </c>
      <c r="J2516" s="80"/>
      <c r="K2516" s="39"/>
      <c r="N2516" s="100"/>
      <c r="O2516" s="39"/>
      <c r="Q2516" s="39"/>
      <c r="R2516" s="80"/>
    </row>
    <row r="2517" spans="3:18" x14ac:dyDescent="0.15">
      <c r="C2517" s="97" t="s">
        <v>2541</v>
      </c>
      <c r="D2517" s="1" t="s">
        <v>68</v>
      </c>
      <c r="E2517" s="80" t="s">
        <v>61</v>
      </c>
      <c r="F2517" s="39" t="s">
        <v>62</v>
      </c>
      <c r="J2517" s="80"/>
      <c r="K2517" s="39"/>
      <c r="N2517" s="100"/>
      <c r="O2517" s="39"/>
      <c r="Q2517" s="39"/>
      <c r="R2517" s="80"/>
    </row>
    <row r="2518" spans="3:18" x14ac:dyDescent="0.15">
      <c r="C2518" s="97" t="s">
        <v>2542</v>
      </c>
      <c r="D2518" s="1" t="s">
        <v>68</v>
      </c>
      <c r="E2518" s="80" t="s">
        <v>61</v>
      </c>
      <c r="F2518" s="39" t="s">
        <v>62</v>
      </c>
      <c r="J2518" s="80"/>
      <c r="K2518" s="39"/>
      <c r="N2518" s="100"/>
      <c r="O2518" s="39"/>
      <c r="Q2518" s="39"/>
      <c r="R2518" s="80"/>
    </row>
    <row r="2519" spans="3:18" x14ac:dyDescent="0.15">
      <c r="C2519" s="97" t="s">
        <v>2543</v>
      </c>
      <c r="D2519" s="1" t="s">
        <v>82</v>
      </c>
      <c r="E2519" s="80" t="s">
        <v>61</v>
      </c>
      <c r="F2519" s="39" t="s">
        <v>69</v>
      </c>
      <c r="G2519" s="1">
        <v>10.23</v>
      </c>
      <c r="H2519" s="1">
        <v>1.1000000000000001</v>
      </c>
      <c r="I2519" s="1">
        <v>11.33</v>
      </c>
      <c r="J2519" s="80">
        <v>1240</v>
      </c>
      <c r="K2519" s="39" t="s">
        <v>62</v>
      </c>
      <c r="N2519" s="100"/>
      <c r="O2519" s="39"/>
      <c r="Q2519" s="39"/>
      <c r="R2519" s="80"/>
    </row>
    <row r="2520" spans="3:18" x14ac:dyDescent="0.15">
      <c r="C2520" s="97" t="s">
        <v>2544</v>
      </c>
      <c r="D2520" s="1" t="s">
        <v>68</v>
      </c>
      <c r="E2520" s="80" t="s">
        <v>61</v>
      </c>
      <c r="F2520" s="39" t="s">
        <v>62</v>
      </c>
      <c r="J2520" s="80"/>
      <c r="K2520" s="39"/>
      <c r="N2520" s="100"/>
      <c r="O2520" s="39"/>
      <c r="Q2520" s="39"/>
      <c r="R2520" s="80"/>
    </row>
    <row r="2521" spans="3:18" x14ac:dyDescent="0.15">
      <c r="C2521" s="97" t="s">
        <v>2546</v>
      </c>
      <c r="D2521" s="1" t="s">
        <v>66</v>
      </c>
      <c r="E2521" s="80" t="s">
        <v>61</v>
      </c>
      <c r="F2521" s="39" t="s">
        <v>62</v>
      </c>
      <c r="J2521" s="80"/>
      <c r="K2521" s="39"/>
      <c r="N2521" s="100"/>
      <c r="O2521" s="39"/>
      <c r="Q2521" s="39"/>
      <c r="R2521" s="80"/>
    </row>
    <row r="2522" spans="3:18" x14ac:dyDescent="0.15">
      <c r="C2522" s="97" t="s">
        <v>2547</v>
      </c>
      <c r="D2522" s="1" t="s">
        <v>64</v>
      </c>
      <c r="E2522" s="80" t="s">
        <v>61</v>
      </c>
      <c r="F2522" s="39" t="s">
        <v>62</v>
      </c>
      <c r="J2522" s="80"/>
      <c r="K2522" s="39"/>
      <c r="N2522" s="100"/>
      <c r="O2522" s="39"/>
      <c r="Q2522" s="39"/>
      <c r="R2522" s="80"/>
    </row>
    <row r="2523" spans="3:18" x14ac:dyDescent="0.15">
      <c r="C2523" s="97" t="s">
        <v>2548</v>
      </c>
      <c r="D2523" s="1" t="s">
        <v>72</v>
      </c>
      <c r="E2523" s="80" t="s">
        <v>61</v>
      </c>
      <c r="F2523" s="39" t="s">
        <v>62</v>
      </c>
      <c r="J2523" s="80"/>
      <c r="K2523" s="39"/>
      <c r="N2523" s="100"/>
      <c r="O2523" s="39"/>
      <c r="Q2523" s="39"/>
      <c r="R2523" s="80"/>
    </row>
    <row r="2524" spans="3:18" x14ac:dyDescent="0.15">
      <c r="C2524" s="97" t="s">
        <v>2549</v>
      </c>
      <c r="D2524" s="1" t="s">
        <v>79</v>
      </c>
      <c r="E2524" s="80" t="s">
        <v>61</v>
      </c>
      <c r="F2524" s="39" t="s">
        <v>62</v>
      </c>
      <c r="J2524" s="80"/>
      <c r="K2524" s="39"/>
      <c r="N2524" s="100"/>
      <c r="O2524" s="39"/>
      <c r="Q2524" s="39"/>
      <c r="R2524" s="80"/>
    </row>
    <row r="2525" spans="3:18" x14ac:dyDescent="0.15">
      <c r="C2525" s="97" t="s">
        <v>2550</v>
      </c>
      <c r="D2525" s="1" t="s">
        <v>68</v>
      </c>
      <c r="E2525" s="80" t="s">
        <v>61</v>
      </c>
      <c r="F2525" s="39" t="s">
        <v>62</v>
      </c>
      <c r="J2525" s="80"/>
      <c r="K2525" s="39"/>
      <c r="N2525" s="100"/>
      <c r="O2525" s="39"/>
      <c r="Q2525" s="39"/>
      <c r="R2525" s="80"/>
    </row>
    <row r="2526" spans="3:18" x14ac:dyDescent="0.15">
      <c r="C2526" s="97" t="s">
        <v>2551</v>
      </c>
      <c r="D2526" s="1" t="s">
        <v>68</v>
      </c>
      <c r="E2526" s="80" t="s">
        <v>61</v>
      </c>
      <c r="F2526" s="39" t="s">
        <v>62</v>
      </c>
      <c r="J2526" s="80"/>
      <c r="K2526" s="39"/>
      <c r="N2526" s="100"/>
      <c r="O2526" s="39"/>
      <c r="Q2526" s="39"/>
      <c r="R2526" s="80"/>
    </row>
    <row r="2527" spans="3:18" x14ac:dyDescent="0.15">
      <c r="C2527" s="97" t="s">
        <v>2552</v>
      </c>
      <c r="D2527" s="1" t="s">
        <v>79</v>
      </c>
      <c r="E2527" s="80" t="s">
        <v>61</v>
      </c>
      <c r="F2527" s="39" t="s">
        <v>69</v>
      </c>
      <c r="G2527" s="1">
        <v>12.45</v>
      </c>
      <c r="H2527" s="1">
        <v>0.63</v>
      </c>
      <c r="I2527" s="1">
        <v>13.08</v>
      </c>
      <c r="J2527" s="80">
        <v>706</v>
      </c>
      <c r="K2527" s="39" t="s">
        <v>62</v>
      </c>
      <c r="N2527" s="100"/>
      <c r="O2527" s="39"/>
      <c r="Q2527" s="39"/>
      <c r="R2527" s="80"/>
    </row>
    <row r="2528" spans="3:18" x14ac:dyDescent="0.15">
      <c r="C2528" s="97" t="s">
        <v>2553</v>
      </c>
      <c r="D2528" s="1" t="s">
        <v>79</v>
      </c>
      <c r="E2528" s="80" t="s">
        <v>61</v>
      </c>
      <c r="F2528" s="39" t="s">
        <v>62</v>
      </c>
      <c r="J2528" s="80"/>
      <c r="K2528" s="39"/>
      <c r="N2528" s="100"/>
      <c r="O2528" s="39"/>
      <c r="Q2528" s="39"/>
      <c r="R2528" s="80"/>
    </row>
    <row r="2529" spans="3:18" x14ac:dyDescent="0.15">
      <c r="C2529" s="97" t="s">
        <v>2554</v>
      </c>
      <c r="D2529" s="1" t="s">
        <v>66</v>
      </c>
      <c r="E2529" s="80" t="s">
        <v>61</v>
      </c>
      <c r="F2529" s="39" t="s">
        <v>62</v>
      </c>
      <c r="J2529" s="80"/>
      <c r="K2529" s="39"/>
      <c r="N2529" s="100"/>
      <c r="O2529" s="39"/>
      <c r="Q2529" s="39"/>
      <c r="R2529" s="80"/>
    </row>
    <row r="2530" spans="3:18" x14ac:dyDescent="0.15">
      <c r="C2530" s="97" t="s">
        <v>2555</v>
      </c>
      <c r="D2530" s="1" t="s">
        <v>60</v>
      </c>
      <c r="E2530" s="80" t="s">
        <v>61</v>
      </c>
      <c r="F2530" s="39" t="s">
        <v>69</v>
      </c>
      <c r="G2530" s="98">
        <v>11.36</v>
      </c>
      <c r="H2530" s="98">
        <v>0.31</v>
      </c>
      <c r="I2530" s="98">
        <v>11.67</v>
      </c>
      <c r="J2530" s="99">
        <v>1147</v>
      </c>
      <c r="K2530" s="39" t="s">
        <v>69</v>
      </c>
      <c r="L2530" s="1">
        <v>16.920000000000002</v>
      </c>
      <c r="M2530" s="1">
        <v>28.590000000000003</v>
      </c>
      <c r="N2530" s="100">
        <v>639</v>
      </c>
      <c r="O2530" s="39" t="s">
        <v>62</v>
      </c>
      <c r="Q2530" s="39"/>
      <c r="R2530" s="80"/>
    </row>
    <row r="2531" spans="3:18" x14ac:dyDescent="0.15">
      <c r="C2531" s="97" t="s">
        <v>2556</v>
      </c>
      <c r="D2531" s="1" t="s">
        <v>82</v>
      </c>
      <c r="E2531" s="80" t="s">
        <v>61</v>
      </c>
      <c r="F2531" s="39" t="s">
        <v>62</v>
      </c>
      <c r="J2531" s="80"/>
      <c r="K2531" s="39"/>
      <c r="N2531" s="100"/>
      <c r="O2531" s="39"/>
      <c r="Q2531" s="39"/>
      <c r="R2531" s="80"/>
    </row>
    <row r="2532" spans="3:18" x14ac:dyDescent="0.15">
      <c r="C2532" s="97" t="s">
        <v>2557</v>
      </c>
      <c r="D2532" s="1" t="s">
        <v>64</v>
      </c>
      <c r="E2532" s="80" t="s">
        <v>61</v>
      </c>
      <c r="F2532" s="39" t="s">
        <v>62</v>
      </c>
      <c r="J2532" s="80"/>
      <c r="K2532" s="39"/>
      <c r="N2532" s="100"/>
      <c r="O2532" s="39"/>
      <c r="Q2532" s="39"/>
      <c r="R2532" s="80"/>
    </row>
    <row r="2533" spans="3:18" x14ac:dyDescent="0.15">
      <c r="C2533" s="97" t="s">
        <v>2575</v>
      </c>
      <c r="D2533" s="1" t="s">
        <v>68</v>
      </c>
      <c r="E2533" s="80" t="s">
        <v>61</v>
      </c>
      <c r="F2533" s="39" t="s">
        <v>62</v>
      </c>
      <c r="J2533" s="80"/>
      <c r="K2533" s="39"/>
      <c r="N2533" s="100"/>
      <c r="O2533" s="39"/>
      <c r="Q2533" s="39"/>
      <c r="R2533" s="80"/>
    </row>
    <row r="2534" spans="3:18" x14ac:dyDescent="0.15">
      <c r="C2534" s="97" t="s">
        <v>2558</v>
      </c>
      <c r="D2534" s="1" t="s">
        <v>64</v>
      </c>
      <c r="E2534" s="80" t="s">
        <v>61</v>
      </c>
      <c r="F2534" s="39" t="s">
        <v>62</v>
      </c>
      <c r="J2534" s="80"/>
      <c r="K2534" s="39"/>
      <c r="N2534" s="100"/>
      <c r="O2534" s="39"/>
      <c r="Q2534" s="39"/>
      <c r="R2534" s="80"/>
    </row>
    <row r="2535" spans="3:18" x14ac:dyDescent="0.15">
      <c r="C2535" s="97" t="s">
        <v>2559</v>
      </c>
      <c r="D2535" s="1" t="s">
        <v>68</v>
      </c>
      <c r="E2535" s="80" t="s">
        <v>61</v>
      </c>
      <c r="F2535" s="39" t="s">
        <v>69</v>
      </c>
      <c r="G2535" s="1">
        <v>10.63</v>
      </c>
      <c r="H2535" s="1">
        <v>1.26</v>
      </c>
      <c r="I2535" s="1">
        <v>11.89</v>
      </c>
      <c r="J2535" s="80">
        <v>1094</v>
      </c>
      <c r="K2535" s="39" t="s">
        <v>62</v>
      </c>
      <c r="N2535" s="100"/>
      <c r="O2535" s="39"/>
      <c r="Q2535" s="39"/>
      <c r="R2535" s="80"/>
    </row>
    <row r="2536" spans="3:18" x14ac:dyDescent="0.15">
      <c r="C2536" s="97" t="s">
        <v>2560</v>
      </c>
      <c r="D2536" s="1" t="s">
        <v>79</v>
      </c>
      <c r="E2536" s="80" t="s">
        <v>61</v>
      </c>
      <c r="F2536" s="39" t="s">
        <v>62</v>
      </c>
      <c r="J2536" s="80"/>
      <c r="K2536" s="39"/>
      <c r="N2536" s="100"/>
      <c r="O2536" s="39"/>
      <c r="Q2536" s="39"/>
      <c r="R2536" s="80"/>
    </row>
    <row r="2537" spans="3:18" x14ac:dyDescent="0.15">
      <c r="C2537" s="97" t="s">
        <v>2561</v>
      </c>
      <c r="D2537" s="1" t="s">
        <v>68</v>
      </c>
      <c r="E2537" s="80" t="s">
        <v>61</v>
      </c>
      <c r="F2537" s="39" t="s">
        <v>62</v>
      </c>
      <c r="J2537" s="80"/>
      <c r="K2537" s="39"/>
      <c r="N2537" s="100"/>
      <c r="O2537" s="39"/>
      <c r="Q2537" s="39"/>
      <c r="R2537" s="80"/>
    </row>
    <row r="2538" spans="3:18" x14ac:dyDescent="0.15">
      <c r="C2538" s="97" t="s">
        <v>2562</v>
      </c>
      <c r="D2538" s="1" t="s">
        <v>68</v>
      </c>
      <c r="E2538" s="80" t="s">
        <v>61</v>
      </c>
      <c r="F2538" s="39" t="s">
        <v>62</v>
      </c>
      <c r="J2538" s="80"/>
      <c r="K2538" s="39"/>
      <c r="N2538" s="100"/>
      <c r="O2538" s="39"/>
      <c r="Q2538" s="39"/>
      <c r="R2538" s="80"/>
    </row>
    <row r="2539" spans="3:18" x14ac:dyDescent="0.15">
      <c r="C2539" s="97" t="s">
        <v>2563</v>
      </c>
      <c r="D2539" s="1" t="s">
        <v>79</v>
      </c>
      <c r="E2539" s="80" t="s">
        <v>61</v>
      </c>
      <c r="F2539" s="39" t="s">
        <v>62</v>
      </c>
      <c r="J2539" s="80"/>
      <c r="K2539" s="39"/>
      <c r="N2539" s="100"/>
      <c r="O2539" s="39"/>
      <c r="Q2539" s="39"/>
      <c r="R2539" s="80"/>
    </row>
    <row r="2540" spans="3:18" x14ac:dyDescent="0.15">
      <c r="C2540" s="97" t="s">
        <v>2564</v>
      </c>
      <c r="D2540" s="1" t="s">
        <v>85</v>
      </c>
      <c r="E2540" s="80" t="s">
        <v>61</v>
      </c>
      <c r="F2540" s="39" t="s">
        <v>62</v>
      </c>
      <c r="J2540" s="80"/>
      <c r="K2540" s="39"/>
      <c r="N2540" s="100"/>
      <c r="O2540" s="39"/>
      <c r="Q2540" s="39"/>
      <c r="R2540" s="80"/>
    </row>
    <row r="2541" spans="3:18" x14ac:dyDescent="0.15">
      <c r="C2541" s="97" t="s">
        <v>2565</v>
      </c>
      <c r="D2541" s="1" t="s">
        <v>66</v>
      </c>
      <c r="E2541" s="80" t="s">
        <v>61</v>
      </c>
      <c r="F2541" s="39" t="s">
        <v>69</v>
      </c>
      <c r="G2541" s="1">
        <v>11.29</v>
      </c>
      <c r="H2541" s="1">
        <v>0.31</v>
      </c>
      <c r="I2541" s="1">
        <v>11.6</v>
      </c>
      <c r="J2541" s="80">
        <v>1172</v>
      </c>
      <c r="K2541" s="39" t="s">
        <v>62</v>
      </c>
      <c r="N2541" s="100"/>
      <c r="O2541" s="39"/>
      <c r="Q2541" s="39"/>
      <c r="R2541" s="80"/>
    </row>
    <row r="2542" spans="3:18" x14ac:dyDescent="0.15">
      <c r="C2542" s="97" t="s">
        <v>2566</v>
      </c>
      <c r="D2542" s="1" t="s">
        <v>64</v>
      </c>
      <c r="E2542" s="80" t="s">
        <v>61</v>
      </c>
      <c r="F2542" s="39" t="s">
        <v>62</v>
      </c>
      <c r="J2542" s="80"/>
      <c r="K2542" s="39"/>
      <c r="N2542" s="100"/>
      <c r="O2542" s="39"/>
      <c r="Q2542" s="39"/>
      <c r="R2542" s="80"/>
    </row>
    <row r="2543" spans="3:18" x14ac:dyDescent="0.15">
      <c r="C2543" s="97" t="s">
        <v>2760</v>
      </c>
      <c r="D2543" s="1" t="s">
        <v>82</v>
      </c>
      <c r="E2543" s="80" t="s">
        <v>61</v>
      </c>
      <c r="F2543" s="39" t="s">
        <v>69</v>
      </c>
      <c r="G2543" s="98">
        <v>13.21</v>
      </c>
      <c r="H2543" s="98">
        <v>0.31</v>
      </c>
      <c r="I2543" s="98">
        <v>13.520000000000001</v>
      </c>
      <c r="J2543" s="99">
        <v>562</v>
      </c>
      <c r="K2543" s="39" t="s">
        <v>69</v>
      </c>
      <c r="L2543" s="1">
        <v>17.93</v>
      </c>
      <c r="M2543" s="1">
        <v>31.450000000000003</v>
      </c>
      <c r="N2543" s="100">
        <v>243</v>
      </c>
      <c r="O2543" s="39" t="s">
        <v>69</v>
      </c>
      <c r="P2543" s="1">
        <v>23.8</v>
      </c>
      <c r="Q2543" s="39">
        <f>+P2543+M2543</f>
        <v>55.25</v>
      </c>
      <c r="R2543" s="99">
        <v>172</v>
      </c>
    </row>
    <row r="2544" spans="3:18" x14ac:dyDescent="0.15">
      <c r="C2544" s="97" t="s">
        <v>2568</v>
      </c>
      <c r="D2544" s="1" t="s">
        <v>85</v>
      </c>
      <c r="E2544" s="80" t="s">
        <v>61</v>
      </c>
      <c r="F2544" s="39" t="s">
        <v>62</v>
      </c>
      <c r="J2544" s="80"/>
      <c r="K2544" s="39"/>
      <c r="N2544" s="100"/>
      <c r="O2544" s="39"/>
      <c r="Q2544" s="39"/>
      <c r="R2544" s="80"/>
    </row>
    <row r="2545" spans="3:18" x14ac:dyDescent="0.15">
      <c r="C2545" s="97" t="s">
        <v>2569</v>
      </c>
      <c r="D2545" s="1" t="s">
        <v>79</v>
      </c>
      <c r="E2545" s="80" t="s">
        <v>61</v>
      </c>
      <c r="F2545" s="39" t="s">
        <v>62</v>
      </c>
      <c r="J2545" s="80"/>
      <c r="K2545" s="39"/>
      <c r="N2545" s="100"/>
      <c r="O2545" s="39"/>
      <c r="Q2545" s="39"/>
      <c r="R2545" s="80"/>
    </row>
    <row r="2546" spans="3:18" x14ac:dyDescent="0.15">
      <c r="C2546" s="97" t="s">
        <v>2570</v>
      </c>
      <c r="D2546" s="1" t="s">
        <v>68</v>
      </c>
      <c r="E2546" s="80" t="s">
        <v>61</v>
      </c>
      <c r="F2546" s="39" t="s">
        <v>62</v>
      </c>
      <c r="J2546" s="80"/>
      <c r="K2546" s="39"/>
      <c r="N2546" s="100"/>
      <c r="O2546" s="39"/>
      <c r="Q2546" s="39"/>
      <c r="R2546" s="80"/>
    </row>
    <row r="2547" spans="3:18" x14ac:dyDescent="0.15">
      <c r="C2547" s="97" t="s">
        <v>2571</v>
      </c>
      <c r="D2547" s="1" t="s">
        <v>66</v>
      </c>
      <c r="E2547" s="80" t="s">
        <v>61</v>
      </c>
      <c r="F2547" s="39" t="s">
        <v>62</v>
      </c>
      <c r="J2547" s="80"/>
      <c r="K2547" s="39"/>
      <c r="N2547" s="100"/>
      <c r="O2547" s="39"/>
      <c r="Q2547" s="39"/>
      <c r="R2547" s="80"/>
    </row>
    <row r="2548" spans="3:18" x14ac:dyDescent="0.15">
      <c r="C2548" s="97" t="s">
        <v>2572</v>
      </c>
      <c r="D2548" s="1" t="s">
        <v>66</v>
      </c>
      <c r="E2548" s="80" t="s">
        <v>61</v>
      </c>
      <c r="F2548" s="39" t="s">
        <v>62</v>
      </c>
      <c r="J2548" s="80"/>
      <c r="K2548" s="39"/>
      <c r="N2548" s="100"/>
      <c r="O2548" s="39"/>
      <c r="Q2548" s="39"/>
      <c r="R2548" s="80"/>
    </row>
    <row r="2549" spans="3:18" x14ac:dyDescent="0.15">
      <c r="C2549" s="97" t="s">
        <v>2573</v>
      </c>
      <c r="D2549" s="1" t="s">
        <v>68</v>
      </c>
      <c r="E2549" s="80" t="s">
        <v>61</v>
      </c>
      <c r="F2549" s="39" t="s">
        <v>62</v>
      </c>
      <c r="J2549" s="80"/>
      <c r="K2549" s="39"/>
      <c r="N2549" s="100"/>
      <c r="O2549" s="39"/>
      <c r="Q2549" s="39"/>
      <c r="R2549" s="80"/>
    </row>
    <row r="2550" spans="3:18" x14ac:dyDescent="0.15">
      <c r="C2550" s="97" t="s">
        <v>2574</v>
      </c>
      <c r="D2550" s="1" t="s">
        <v>66</v>
      </c>
      <c r="E2550" s="80" t="s">
        <v>61</v>
      </c>
      <c r="F2550" s="39" t="s">
        <v>62</v>
      </c>
      <c r="J2550" s="80"/>
      <c r="K2550" s="39"/>
      <c r="N2550" s="100"/>
      <c r="O2550" s="39"/>
      <c r="Q2550" s="39"/>
      <c r="R2550" s="80"/>
    </row>
    <row r="2551" spans="3:18" x14ac:dyDescent="0.15">
      <c r="C2551" s="97" t="s">
        <v>2576</v>
      </c>
      <c r="D2551" s="1" t="s">
        <v>85</v>
      </c>
      <c r="E2551" s="80" t="s">
        <v>61</v>
      </c>
      <c r="F2551" s="39" t="s">
        <v>62</v>
      </c>
      <c r="J2551" s="80"/>
      <c r="K2551" s="39"/>
      <c r="N2551" s="100"/>
      <c r="O2551" s="39"/>
      <c r="Q2551" s="39"/>
      <c r="R2551" s="80"/>
    </row>
    <row r="2552" spans="3:18" x14ac:dyDescent="0.15">
      <c r="C2552" s="97" t="s">
        <v>2577</v>
      </c>
      <c r="D2552" s="1" t="s">
        <v>66</v>
      </c>
      <c r="E2552" s="80" t="s">
        <v>61</v>
      </c>
      <c r="F2552" s="39" t="s">
        <v>62</v>
      </c>
      <c r="J2552" s="80"/>
      <c r="K2552" s="39"/>
      <c r="N2552" s="100"/>
      <c r="O2552" s="39"/>
      <c r="Q2552" s="39"/>
      <c r="R2552" s="80"/>
    </row>
    <row r="2553" spans="3:18" x14ac:dyDescent="0.15">
      <c r="C2553" s="97" t="s">
        <v>2578</v>
      </c>
      <c r="D2553" s="1" t="s">
        <v>68</v>
      </c>
      <c r="E2553" s="80" t="s">
        <v>61</v>
      </c>
      <c r="F2553" s="39" t="s">
        <v>62</v>
      </c>
      <c r="J2553" s="80"/>
      <c r="K2553" s="39"/>
      <c r="N2553" s="100"/>
      <c r="O2553" s="39"/>
      <c r="Q2553" s="39"/>
      <c r="R2553" s="80"/>
    </row>
    <row r="2554" spans="3:18" x14ac:dyDescent="0.15">
      <c r="C2554" s="97" t="s">
        <v>2579</v>
      </c>
      <c r="D2554" s="1" t="s">
        <v>66</v>
      </c>
      <c r="E2554" s="80" t="s">
        <v>88</v>
      </c>
      <c r="F2554" s="39" t="s">
        <v>62</v>
      </c>
      <c r="J2554" s="80"/>
      <c r="K2554" s="39"/>
      <c r="N2554" s="100"/>
      <c r="O2554" s="39"/>
      <c r="Q2554" s="39"/>
      <c r="R2554" s="80"/>
    </row>
    <row r="2555" spans="3:18" x14ac:dyDescent="0.15">
      <c r="C2555" s="97" t="s">
        <v>2580</v>
      </c>
      <c r="D2555" s="1" t="s">
        <v>66</v>
      </c>
      <c r="E2555" s="80" t="s">
        <v>61</v>
      </c>
      <c r="F2555" s="39" t="s">
        <v>69</v>
      </c>
      <c r="G2555" s="1">
        <v>12.63</v>
      </c>
      <c r="H2555" s="1">
        <v>1.57</v>
      </c>
      <c r="I2555" s="1">
        <v>14.200000000000001</v>
      </c>
      <c r="J2555" s="80">
        <v>383</v>
      </c>
      <c r="K2555" s="39" t="s">
        <v>62</v>
      </c>
      <c r="N2555" s="100"/>
      <c r="O2555" s="39"/>
      <c r="Q2555" s="39"/>
      <c r="R2555" s="80"/>
    </row>
    <row r="2556" spans="3:18" x14ac:dyDescent="0.15">
      <c r="C2556" s="97" t="s">
        <v>2581</v>
      </c>
      <c r="D2556" s="1" t="s">
        <v>72</v>
      </c>
      <c r="E2556" s="80" t="s">
        <v>61</v>
      </c>
      <c r="F2556" s="39" t="s">
        <v>62</v>
      </c>
      <c r="J2556" s="80"/>
      <c r="K2556" s="39"/>
      <c r="N2556" s="100"/>
      <c r="O2556" s="39"/>
      <c r="Q2556" s="39"/>
      <c r="R2556" s="80"/>
    </row>
    <row r="2557" spans="3:18" x14ac:dyDescent="0.15">
      <c r="C2557" s="97" t="s">
        <v>2778</v>
      </c>
      <c r="D2557" s="1" t="s">
        <v>68</v>
      </c>
      <c r="E2557" s="80" t="s">
        <v>61</v>
      </c>
      <c r="F2557" s="39" t="s">
        <v>69</v>
      </c>
      <c r="G2557" s="98">
        <v>11.31</v>
      </c>
      <c r="H2557" s="98">
        <v>2.68</v>
      </c>
      <c r="I2557" s="98">
        <v>13.99</v>
      </c>
      <c r="J2557" s="99">
        <v>433</v>
      </c>
      <c r="K2557" s="39" t="s">
        <v>69</v>
      </c>
      <c r="L2557" s="1">
        <v>15.87</v>
      </c>
      <c r="M2557" s="1">
        <v>29.86</v>
      </c>
      <c r="N2557" s="100">
        <v>473</v>
      </c>
      <c r="O2557" s="39" t="s">
        <v>69</v>
      </c>
      <c r="P2557" s="1">
        <v>23.96</v>
      </c>
      <c r="Q2557" s="39">
        <f>+P2557+M2557</f>
        <v>53.82</v>
      </c>
      <c r="R2557" s="99">
        <v>242</v>
      </c>
    </row>
    <row r="2558" spans="3:18" x14ac:dyDescent="0.15">
      <c r="C2558" s="97" t="s">
        <v>2583</v>
      </c>
      <c r="D2558" s="1" t="s">
        <v>85</v>
      </c>
      <c r="E2558" s="80" t="s">
        <v>61</v>
      </c>
      <c r="F2558" s="39" t="s">
        <v>62</v>
      </c>
      <c r="J2558" s="80"/>
      <c r="K2558" s="39"/>
      <c r="N2558" s="100"/>
      <c r="O2558" s="39"/>
      <c r="Q2558" s="39"/>
      <c r="R2558" s="80"/>
    </row>
    <row r="2559" spans="3:18" x14ac:dyDescent="0.15">
      <c r="C2559" s="97" t="s">
        <v>2584</v>
      </c>
      <c r="D2559" s="1" t="s">
        <v>68</v>
      </c>
      <c r="E2559" s="80" t="s">
        <v>61</v>
      </c>
      <c r="F2559" s="39" t="s">
        <v>62</v>
      </c>
      <c r="J2559" s="80"/>
      <c r="K2559" s="39"/>
      <c r="N2559" s="100"/>
      <c r="O2559" s="39"/>
      <c r="Q2559" s="39"/>
      <c r="R2559" s="80"/>
    </row>
    <row r="2560" spans="3:18" x14ac:dyDescent="0.15">
      <c r="C2560" s="97" t="s">
        <v>2585</v>
      </c>
      <c r="D2560" s="1" t="s">
        <v>72</v>
      </c>
      <c r="E2560" s="80" t="s">
        <v>61</v>
      </c>
      <c r="F2560" s="39" t="s">
        <v>69</v>
      </c>
      <c r="G2560" s="98">
        <v>12.25</v>
      </c>
      <c r="H2560" s="98">
        <v>0.78</v>
      </c>
      <c r="I2560" s="98">
        <v>13.03</v>
      </c>
      <c r="J2560" s="99">
        <v>728</v>
      </c>
      <c r="K2560" s="39" t="s">
        <v>69</v>
      </c>
      <c r="L2560" s="1">
        <v>15.45</v>
      </c>
      <c r="M2560" s="1">
        <v>28.479999999999997</v>
      </c>
      <c r="N2560" s="100">
        <v>654</v>
      </c>
      <c r="O2560" s="39" t="str">
        <f>+VLOOKUP(C2560,'[1]Notas 3º - TL'!$A$1:$B$678,2,"FALSO")</f>
        <v>SI</v>
      </c>
      <c r="Q2560" s="39"/>
      <c r="R2560" s="80"/>
    </row>
    <row r="2561" spans="3:18" x14ac:dyDescent="0.15">
      <c r="C2561" s="97" t="s">
        <v>2586</v>
      </c>
      <c r="D2561" s="1" t="s">
        <v>66</v>
      </c>
      <c r="E2561" s="80" t="s">
        <v>61</v>
      </c>
      <c r="F2561" s="39" t="s">
        <v>62</v>
      </c>
      <c r="J2561" s="80"/>
      <c r="K2561" s="39"/>
      <c r="N2561" s="100"/>
      <c r="O2561" s="39"/>
      <c r="Q2561" s="39"/>
      <c r="R2561" s="80"/>
    </row>
    <row r="2562" spans="3:18" x14ac:dyDescent="0.15">
      <c r="C2562" s="97" t="s">
        <v>2587</v>
      </c>
      <c r="D2562" s="1" t="s">
        <v>68</v>
      </c>
      <c r="E2562" s="80" t="s">
        <v>61</v>
      </c>
      <c r="F2562" s="39" t="s">
        <v>62</v>
      </c>
      <c r="J2562" s="80"/>
      <c r="K2562" s="39"/>
      <c r="N2562" s="100"/>
      <c r="O2562" s="39"/>
      <c r="Q2562" s="39"/>
      <c r="R2562" s="80"/>
    </row>
    <row r="2563" spans="3:18" x14ac:dyDescent="0.15">
      <c r="C2563" s="97" t="s">
        <v>2588</v>
      </c>
      <c r="D2563" s="1" t="s">
        <v>79</v>
      </c>
      <c r="E2563" s="80" t="s">
        <v>61</v>
      </c>
      <c r="F2563" s="39" t="s">
        <v>62</v>
      </c>
      <c r="J2563" s="80"/>
      <c r="K2563" s="39"/>
      <c r="N2563" s="100"/>
      <c r="O2563" s="39"/>
      <c r="Q2563" s="39"/>
      <c r="R2563" s="80"/>
    </row>
    <row r="2564" spans="3:18" x14ac:dyDescent="0.15">
      <c r="C2564" s="97" t="s">
        <v>2589</v>
      </c>
      <c r="D2564" s="1" t="s">
        <v>82</v>
      </c>
      <c r="E2564" s="80" t="s">
        <v>61</v>
      </c>
      <c r="F2564" s="39" t="s">
        <v>62</v>
      </c>
      <c r="J2564" s="80"/>
      <c r="K2564" s="39"/>
      <c r="N2564" s="100"/>
      <c r="O2564" s="39"/>
      <c r="Q2564" s="39"/>
      <c r="R2564" s="80"/>
    </row>
    <row r="2565" spans="3:18" x14ac:dyDescent="0.15">
      <c r="C2565" s="97" t="s">
        <v>2590</v>
      </c>
      <c r="D2565" s="1" t="s">
        <v>66</v>
      </c>
      <c r="E2565" s="80" t="s">
        <v>61</v>
      </c>
      <c r="F2565" s="39" t="s">
        <v>69</v>
      </c>
      <c r="G2565" s="1">
        <v>11.78</v>
      </c>
      <c r="H2565" s="1">
        <v>2.0499999999999998</v>
      </c>
      <c r="I2565" s="1">
        <v>13.829999999999998</v>
      </c>
      <c r="J2565" s="80">
        <v>486</v>
      </c>
      <c r="K2565" s="39" t="s">
        <v>62</v>
      </c>
      <c r="N2565" s="100"/>
      <c r="O2565" s="39"/>
      <c r="Q2565" s="39"/>
      <c r="R2565" s="80"/>
    </row>
    <row r="2566" spans="3:18" x14ac:dyDescent="0.15">
      <c r="C2566" s="97" t="s">
        <v>2807</v>
      </c>
      <c r="D2566" s="1" t="s">
        <v>68</v>
      </c>
      <c r="E2566" s="80" t="s">
        <v>61</v>
      </c>
      <c r="F2566" s="39" t="s">
        <v>69</v>
      </c>
      <c r="G2566" s="98">
        <v>12.95</v>
      </c>
      <c r="H2566" s="98">
        <v>0.31</v>
      </c>
      <c r="I2566" s="98">
        <v>13.26</v>
      </c>
      <c r="J2566" s="99">
        <v>651</v>
      </c>
      <c r="K2566" s="39" t="s">
        <v>69</v>
      </c>
      <c r="L2566" s="1">
        <v>17.09</v>
      </c>
      <c r="M2566" s="1">
        <v>30.35</v>
      </c>
      <c r="N2566" s="100">
        <v>379</v>
      </c>
      <c r="O2566" s="39" t="s">
        <v>69</v>
      </c>
      <c r="P2566" s="1">
        <v>27.84</v>
      </c>
      <c r="Q2566" s="39">
        <f>+P2566+M2566</f>
        <v>58.19</v>
      </c>
      <c r="R2566" s="99">
        <v>76</v>
      </c>
    </row>
    <row r="2567" spans="3:18" x14ac:dyDescent="0.15">
      <c r="C2567" s="97" t="s">
        <v>2592</v>
      </c>
      <c r="D2567" s="1" t="s">
        <v>85</v>
      </c>
      <c r="E2567" s="80" t="s">
        <v>88</v>
      </c>
      <c r="F2567" s="39" t="s">
        <v>62</v>
      </c>
      <c r="J2567" s="80"/>
      <c r="K2567" s="39"/>
      <c r="N2567" s="100"/>
      <c r="O2567" s="39"/>
      <c r="Q2567" s="39"/>
      <c r="R2567" s="80"/>
    </row>
    <row r="2568" spans="3:18" x14ac:dyDescent="0.15">
      <c r="C2568" s="97" t="s">
        <v>2593</v>
      </c>
      <c r="D2568" s="1" t="s">
        <v>68</v>
      </c>
      <c r="E2568" s="80" t="s">
        <v>61</v>
      </c>
      <c r="F2568" s="39" t="s">
        <v>69</v>
      </c>
      <c r="G2568" s="98">
        <v>12.35</v>
      </c>
      <c r="H2568" s="98">
        <v>0.31</v>
      </c>
      <c r="I2568" s="98">
        <v>12.66</v>
      </c>
      <c r="J2568" s="99">
        <v>866</v>
      </c>
      <c r="K2568" s="39" t="s">
        <v>69</v>
      </c>
      <c r="L2568" s="1">
        <v>17.309999999999999</v>
      </c>
      <c r="M2568" s="1">
        <v>29.97</v>
      </c>
      <c r="N2568" s="100">
        <v>450</v>
      </c>
      <c r="O2568" s="39" t="s">
        <v>62</v>
      </c>
      <c r="Q2568" s="39"/>
      <c r="R2568" s="80"/>
    </row>
    <row r="2569" spans="3:18" x14ac:dyDescent="0.15">
      <c r="C2569" s="97" t="s">
        <v>2594</v>
      </c>
      <c r="D2569" s="1" t="s">
        <v>60</v>
      </c>
      <c r="E2569" s="80" t="s">
        <v>88</v>
      </c>
      <c r="F2569" s="39" t="s">
        <v>62</v>
      </c>
      <c r="J2569" s="80"/>
      <c r="K2569" s="39"/>
      <c r="N2569" s="100"/>
      <c r="O2569" s="39"/>
      <c r="Q2569" s="39"/>
      <c r="R2569" s="80"/>
    </row>
    <row r="2570" spans="3:18" x14ac:dyDescent="0.15">
      <c r="C2570" s="97" t="s">
        <v>2595</v>
      </c>
      <c r="D2570" s="1" t="s">
        <v>72</v>
      </c>
      <c r="E2570" s="80" t="s">
        <v>61</v>
      </c>
      <c r="F2570" s="39" t="s">
        <v>62</v>
      </c>
      <c r="J2570" s="80"/>
      <c r="K2570" s="39"/>
      <c r="N2570" s="100"/>
      <c r="O2570" s="39"/>
      <c r="Q2570" s="39"/>
      <c r="R2570" s="80"/>
    </row>
    <row r="2571" spans="3:18" x14ac:dyDescent="0.15">
      <c r="C2571" s="97" t="s">
        <v>2596</v>
      </c>
      <c r="D2571" s="1" t="s">
        <v>72</v>
      </c>
      <c r="E2571" s="80" t="s">
        <v>61</v>
      </c>
      <c r="F2571" s="39" t="s">
        <v>69</v>
      </c>
      <c r="G2571" s="1">
        <v>10.61</v>
      </c>
      <c r="H2571" s="1">
        <v>2.21</v>
      </c>
      <c r="I2571" s="1">
        <v>12.82</v>
      </c>
      <c r="J2571" s="80">
        <v>806</v>
      </c>
      <c r="K2571" s="39" t="s">
        <v>62</v>
      </c>
      <c r="N2571" s="100"/>
      <c r="O2571" s="39"/>
      <c r="Q2571" s="39"/>
      <c r="R2571" s="80"/>
    </row>
    <row r="2572" spans="3:18" x14ac:dyDescent="0.15">
      <c r="C2572" s="97" t="s">
        <v>2597</v>
      </c>
      <c r="D2572" s="1" t="s">
        <v>64</v>
      </c>
      <c r="E2572" s="80" t="s">
        <v>61</v>
      </c>
      <c r="F2572" s="39" t="s">
        <v>69</v>
      </c>
      <c r="G2572" s="1">
        <v>11.96</v>
      </c>
      <c r="H2572" s="1">
        <v>0.94</v>
      </c>
      <c r="I2572" s="1">
        <v>12.9</v>
      </c>
      <c r="J2572" s="80">
        <v>775</v>
      </c>
      <c r="K2572" s="39" t="s">
        <v>62</v>
      </c>
      <c r="N2572" s="100"/>
      <c r="O2572" s="39"/>
      <c r="Q2572" s="39"/>
      <c r="R2572" s="80"/>
    </row>
    <row r="2573" spans="3:18" x14ac:dyDescent="0.15">
      <c r="C2573" s="97" t="s">
        <v>2598</v>
      </c>
      <c r="D2573" s="1" t="s">
        <v>60</v>
      </c>
      <c r="E2573" s="80" t="s">
        <v>61</v>
      </c>
      <c r="F2573" s="39" t="s">
        <v>62</v>
      </c>
      <c r="J2573" s="80"/>
      <c r="K2573" s="39"/>
      <c r="N2573" s="100"/>
      <c r="O2573" s="39"/>
      <c r="Q2573" s="39"/>
      <c r="R2573" s="80"/>
    </row>
    <row r="2574" spans="3:18" x14ac:dyDescent="0.15">
      <c r="C2574" s="97" t="s">
        <v>2599</v>
      </c>
      <c r="D2574" s="1" t="s">
        <v>72</v>
      </c>
      <c r="E2574" s="80" t="s">
        <v>61</v>
      </c>
      <c r="F2574" s="39" t="s">
        <v>62</v>
      </c>
      <c r="J2574" s="80"/>
      <c r="K2574" s="39"/>
      <c r="N2574" s="100"/>
      <c r="O2574" s="39"/>
      <c r="Q2574" s="39"/>
      <c r="R2574" s="80"/>
    </row>
    <row r="2575" spans="3:18" x14ac:dyDescent="0.15">
      <c r="C2575" s="97" t="s">
        <v>2600</v>
      </c>
      <c r="D2575" s="1" t="s">
        <v>68</v>
      </c>
      <c r="E2575" s="80" t="s">
        <v>61</v>
      </c>
      <c r="F2575" s="39" t="s">
        <v>62</v>
      </c>
      <c r="J2575" s="80"/>
      <c r="K2575" s="39"/>
      <c r="N2575" s="100"/>
      <c r="O2575" s="39"/>
      <c r="Q2575" s="39"/>
      <c r="R2575" s="80"/>
    </row>
    <row r="2576" spans="3:18" x14ac:dyDescent="0.15">
      <c r="C2576" s="97" t="s">
        <v>2828</v>
      </c>
      <c r="D2576" s="1" t="s">
        <v>85</v>
      </c>
      <c r="E2576" s="80" t="s">
        <v>61</v>
      </c>
      <c r="F2576" s="39" t="s">
        <v>69</v>
      </c>
      <c r="G2576" s="98">
        <v>10.95</v>
      </c>
      <c r="H2576" s="98">
        <v>1.42</v>
      </c>
      <c r="I2576" s="98">
        <v>12.37</v>
      </c>
      <c r="J2576" s="99">
        <v>957</v>
      </c>
      <c r="K2576" s="39" t="s">
        <v>69</v>
      </c>
      <c r="L2576" s="1">
        <v>16.68</v>
      </c>
      <c r="M2576" s="1">
        <v>29.049999999999997</v>
      </c>
      <c r="N2576" s="100">
        <v>585</v>
      </c>
      <c r="O2576" s="39" t="s">
        <v>69</v>
      </c>
      <c r="P2576" s="1">
        <v>24.42</v>
      </c>
      <c r="Q2576" s="39">
        <f>+P2576+M2576</f>
        <v>53.47</v>
      </c>
      <c r="R2576" s="99">
        <v>250</v>
      </c>
    </row>
    <row r="2577" spans="3:18" x14ac:dyDescent="0.15">
      <c r="C2577" s="97" t="s">
        <v>2602</v>
      </c>
      <c r="D2577" s="1" t="s">
        <v>85</v>
      </c>
      <c r="E2577" s="80" t="s">
        <v>61</v>
      </c>
      <c r="F2577" s="39" t="s">
        <v>69</v>
      </c>
      <c r="G2577" s="1">
        <v>10.130000000000001</v>
      </c>
      <c r="H2577" s="1">
        <v>0.47</v>
      </c>
      <c r="I2577" s="1">
        <v>10.600000000000001</v>
      </c>
      <c r="J2577" s="80">
        <v>1351</v>
      </c>
      <c r="K2577" s="39" t="s">
        <v>62</v>
      </c>
      <c r="N2577" s="100"/>
      <c r="O2577" s="39"/>
      <c r="Q2577" s="39"/>
      <c r="R2577" s="80"/>
    </row>
    <row r="2578" spans="3:18" x14ac:dyDescent="0.15">
      <c r="C2578" s="97" t="s">
        <v>2603</v>
      </c>
      <c r="D2578" s="1" t="s">
        <v>85</v>
      </c>
      <c r="E2578" s="80" t="s">
        <v>61</v>
      </c>
      <c r="F2578" s="39" t="s">
        <v>62</v>
      </c>
      <c r="J2578" s="80"/>
      <c r="K2578" s="39"/>
      <c r="N2578" s="100"/>
      <c r="O2578" s="39"/>
      <c r="Q2578" s="39"/>
      <c r="R2578" s="80"/>
    </row>
    <row r="2579" spans="3:18" x14ac:dyDescent="0.15">
      <c r="C2579" s="97" t="s">
        <v>2604</v>
      </c>
      <c r="D2579" s="1" t="s">
        <v>85</v>
      </c>
      <c r="E2579" s="80" t="s">
        <v>61</v>
      </c>
      <c r="F2579" s="39" t="s">
        <v>62</v>
      </c>
      <c r="J2579" s="80"/>
      <c r="K2579" s="39"/>
      <c r="N2579" s="100"/>
      <c r="O2579" s="39"/>
      <c r="Q2579" s="39"/>
      <c r="R2579" s="80"/>
    </row>
    <row r="2580" spans="3:18" x14ac:dyDescent="0.15">
      <c r="C2580" s="97" t="s">
        <v>2605</v>
      </c>
      <c r="D2580" s="1" t="s">
        <v>68</v>
      </c>
      <c r="E2580" s="80" t="s">
        <v>61</v>
      </c>
      <c r="F2580" s="39" t="s">
        <v>62</v>
      </c>
      <c r="J2580" s="80"/>
      <c r="K2580" s="39"/>
      <c r="N2580" s="100"/>
      <c r="O2580" s="39"/>
      <c r="Q2580" s="39"/>
      <c r="R2580" s="80"/>
    </row>
    <row r="2581" spans="3:18" x14ac:dyDescent="0.15">
      <c r="C2581" s="97" t="s">
        <v>2606</v>
      </c>
      <c r="D2581" s="1" t="s">
        <v>326</v>
      </c>
      <c r="E2581" s="80" t="s">
        <v>61</v>
      </c>
      <c r="F2581" s="39" t="s">
        <v>62</v>
      </c>
      <c r="J2581" s="80"/>
      <c r="K2581" s="39"/>
      <c r="N2581" s="100"/>
      <c r="O2581" s="39"/>
      <c r="Q2581" s="39"/>
      <c r="R2581" s="80"/>
    </row>
    <row r="2582" spans="3:18" x14ac:dyDescent="0.15">
      <c r="C2582" s="97" t="s">
        <v>2607</v>
      </c>
      <c r="D2582" s="1" t="s">
        <v>326</v>
      </c>
      <c r="E2582" s="80" t="s">
        <v>61</v>
      </c>
      <c r="F2582" s="39" t="s">
        <v>69</v>
      </c>
      <c r="G2582" s="1">
        <v>10.5</v>
      </c>
      <c r="H2582" s="1">
        <v>1.73</v>
      </c>
      <c r="I2582" s="1">
        <v>12.23</v>
      </c>
      <c r="J2582" s="80">
        <v>1000</v>
      </c>
      <c r="K2582" s="39" t="s">
        <v>62</v>
      </c>
      <c r="N2582" s="100"/>
      <c r="O2582" s="39"/>
      <c r="Q2582" s="39"/>
      <c r="R2582" s="80"/>
    </row>
    <row r="2583" spans="3:18" x14ac:dyDescent="0.15">
      <c r="C2583" s="97" t="s">
        <v>2608</v>
      </c>
      <c r="D2583" s="1" t="s">
        <v>326</v>
      </c>
      <c r="E2583" s="80" t="s">
        <v>61</v>
      </c>
      <c r="F2583" s="39" t="s">
        <v>62</v>
      </c>
      <c r="J2583" s="80"/>
      <c r="K2583" s="39"/>
      <c r="N2583" s="100"/>
      <c r="O2583" s="39"/>
      <c r="Q2583" s="39"/>
      <c r="R2583" s="80"/>
    </row>
    <row r="2584" spans="3:18" x14ac:dyDescent="0.15">
      <c r="C2584" s="97" t="s">
        <v>2609</v>
      </c>
      <c r="D2584" s="1" t="s">
        <v>72</v>
      </c>
      <c r="E2584" s="80" t="s">
        <v>61</v>
      </c>
      <c r="F2584" s="39" t="s">
        <v>62</v>
      </c>
      <c r="J2584" s="80"/>
      <c r="K2584" s="39"/>
      <c r="N2584" s="100"/>
      <c r="O2584" s="39"/>
      <c r="Q2584" s="39"/>
      <c r="R2584" s="80"/>
    </row>
    <row r="2585" spans="3:18" x14ac:dyDescent="0.15">
      <c r="C2585" s="97" t="s">
        <v>2610</v>
      </c>
      <c r="D2585" s="1" t="s">
        <v>82</v>
      </c>
      <c r="E2585" s="80" t="s">
        <v>61</v>
      </c>
      <c r="F2585" s="39" t="s">
        <v>69</v>
      </c>
      <c r="G2585" s="1">
        <v>12.31</v>
      </c>
      <c r="H2585" s="1">
        <v>1.1000000000000001</v>
      </c>
      <c r="I2585" s="1">
        <v>13.41</v>
      </c>
      <c r="J2585" s="80">
        <v>605</v>
      </c>
      <c r="K2585" s="39" t="s">
        <v>62</v>
      </c>
      <c r="N2585" s="100"/>
      <c r="O2585" s="39"/>
      <c r="Q2585" s="39"/>
      <c r="R2585" s="80"/>
    </row>
    <row r="2586" spans="3:18" x14ac:dyDescent="0.15">
      <c r="C2586" s="97" t="s">
        <v>2611</v>
      </c>
      <c r="D2586" s="1" t="s">
        <v>66</v>
      </c>
      <c r="E2586" s="80" t="s">
        <v>61</v>
      </c>
      <c r="F2586" s="39" t="s">
        <v>69</v>
      </c>
      <c r="G2586" s="98">
        <v>10.43</v>
      </c>
      <c r="H2586" s="98">
        <v>0.63</v>
      </c>
      <c r="I2586" s="98">
        <v>11.06</v>
      </c>
      <c r="J2586" s="99">
        <v>1299</v>
      </c>
      <c r="K2586" s="39" t="s">
        <v>69</v>
      </c>
      <c r="L2586" s="1">
        <v>16.86</v>
      </c>
      <c r="M2586" s="1">
        <v>27.92</v>
      </c>
      <c r="N2586" s="100">
        <v>707</v>
      </c>
      <c r="O2586" s="39" t="str">
        <f>+VLOOKUP(C2586,'[1]Notas 3º - TL'!$A$1:$B$678,2,"FALSO")</f>
        <v>SI</v>
      </c>
      <c r="Q2586" s="39"/>
      <c r="R2586" s="80"/>
    </row>
    <row r="2587" spans="3:18" x14ac:dyDescent="0.15">
      <c r="C2587" s="97" t="s">
        <v>2831</v>
      </c>
      <c r="D2587" s="1" t="s">
        <v>79</v>
      </c>
      <c r="E2587" s="80" t="s">
        <v>61</v>
      </c>
      <c r="F2587" s="39" t="s">
        <v>69</v>
      </c>
      <c r="G2587" s="98">
        <v>12.38</v>
      </c>
      <c r="H2587" s="98">
        <v>0.78</v>
      </c>
      <c r="I2587" s="98">
        <v>13.16</v>
      </c>
      <c r="J2587" s="99">
        <v>680</v>
      </c>
      <c r="K2587" s="39" t="s">
        <v>69</v>
      </c>
      <c r="L2587" s="1">
        <v>17.98</v>
      </c>
      <c r="M2587" s="1">
        <v>31.14</v>
      </c>
      <c r="N2587" s="100">
        <v>281</v>
      </c>
      <c r="O2587" s="39" t="s">
        <v>69</v>
      </c>
      <c r="P2587" s="1">
        <v>22.62</v>
      </c>
      <c r="Q2587" s="39">
        <f>+P2587+M2587</f>
        <v>53.760000000000005</v>
      </c>
      <c r="R2587" s="99">
        <v>243</v>
      </c>
    </row>
    <row r="2588" spans="3:18" x14ac:dyDescent="0.15">
      <c r="C2588" s="97" t="s">
        <v>2613</v>
      </c>
      <c r="D2588" s="1" t="s">
        <v>79</v>
      </c>
      <c r="E2588" s="80" t="s">
        <v>88</v>
      </c>
      <c r="F2588" s="39" t="s">
        <v>62</v>
      </c>
      <c r="J2588" s="80"/>
      <c r="K2588" s="39"/>
      <c r="N2588" s="100"/>
      <c r="O2588" s="39"/>
      <c r="Q2588" s="39"/>
      <c r="R2588" s="80"/>
    </row>
    <row r="2589" spans="3:18" x14ac:dyDescent="0.15">
      <c r="C2589" s="97" t="s">
        <v>2639</v>
      </c>
      <c r="D2589" s="1" t="s">
        <v>68</v>
      </c>
      <c r="E2589" s="80" t="s">
        <v>61</v>
      </c>
      <c r="F2589" s="39" t="s">
        <v>69</v>
      </c>
      <c r="G2589" s="1">
        <v>10.43</v>
      </c>
      <c r="H2589" s="1">
        <v>0.78</v>
      </c>
      <c r="I2589" s="1">
        <v>11.209999999999999</v>
      </c>
      <c r="J2589" s="80">
        <v>1261</v>
      </c>
      <c r="K2589" s="39" t="s">
        <v>62</v>
      </c>
      <c r="N2589" s="100"/>
      <c r="O2589" s="39"/>
      <c r="Q2589" s="39"/>
      <c r="R2589" s="80"/>
    </row>
    <row r="2590" spans="3:18" x14ac:dyDescent="0.15">
      <c r="C2590" s="97" t="s">
        <v>2614</v>
      </c>
      <c r="D2590" s="1" t="s">
        <v>64</v>
      </c>
      <c r="E2590" s="80" t="s">
        <v>61</v>
      </c>
      <c r="F2590" s="39" t="s">
        <v>69</v>
      </c>
      <c r="G2590" s="98">
        <v>12.45</v>
      </c>
      <c r="H2590" s="98">
        <v>0</v>
      </c>
      <c r="I2590" s="98">
        <v>12.45</v>
      </c>
      <c r="J2590" s="99">
        <v>938</v>
      </c>
      <c r="K2590" s="39" t="s">
        <v>69</v>
      </c>
      <c r="L2590" s="1">
        <v>17.71</v>
      </c>
      <c r="M2590" s="1">
        <v>30.16</v>
      </c>
      <c r="N2590" s="100">
        <v>404</v>
      </c>
      <c r="O2590" s="39" t="s">
        <v>62</v>
      </c>
      <c r="Q2590" s="39"/>
      <c r="R2590" s="80"/>
    </row>
    <row r="2591" spans="3:18" x14ac:dyDescent="0.15">
      <c r="C2591" s="97" t="s">
        <v>2615</v>
      </c>
      <c r="D2591" s="1" t="s">
        <v>85</v>
      </c>
      <c r="E2591" s="80" t="s">
        <v>61</v>
      </c>
      <c r="F2591" s="39" t="s">
        <v>62</v>
      </c>
      <c r="J2591" s="80"/>
      <c r="K2591" s="39"/>
      <c r="N2591" s="100"/>
      <c r="O2591" s="39"/>
      <c r="Q2591" s="39"/>
      <c r="R2591" s="80"/>
    </row>
    <row r="2592" spans="3:18" x14ac:dyDescent="0.15">
      <c r="C2592" s="97" t="s">
        <v>2616</v>
      </c>
      <c r="D2592" s="1" t="s">
        <v>79</v>
      </c>
      <c r="E2592" s="80" t="s">
        <v>61</v>
      </c>
      <c r="F2592" s="39" t="s">
        <v>62</v>
      </c>
      <c r="J2592" s="80"/>
      <c r="K2592" s="39"/>
      <c r="N2592" s="100"/>
      <c r="O2592" s="39"/>
      <c r="Q2592" s="39"/>
      <c r="R2592" s="80"/>
    </row>
    <row r="2593" spans="3:18" x14ac:dyDescent="0.15">
      <c r="C2593" s="97" t="s">
        <v>2617</v>
      </c>
      <c r="D2593" s="1" t="s">
        <v>68</v>
      </c>
      <c r="E2593" s="80" t="s">
        <v>61</v>
      </c>
      <c r="F2593" s="39" t="s">
        <v>62</v>
      </c>
      <c r="J2593" s="80"/>
      <c r="K2593" s="39"/>
      <c r="N2593" s="100"/>
      <c r="O2593" s="39"/>
      <c r="Q2593" s="39"/>
      <c r="R2593" s="80"/>
    </row>
    <row r="2594" spans="3:18" x14ac:dyDescent="0.15">
      <c r="C2594" s="97" t="s">
        <v>2618</v>
      </c>
      <c r="D2594" s="1" t="s">
        <v>79</v>
      </c>
      <c r="E2594" s="80" t="s">
        <v>61</v>
      </c>
      <c r="F2594" s="39" t="s">
        <v>62</v>
      </c>
      <c r="J2594" s="80"/>
      <c r="K2594" s="39"/>
      <c r="N2594" s="100"/>
      <c r="O2594" s="39"/>
      <c r="Q2594" s="39"/>
      <c r="R2594" s="80"/>
    </row>
    <row r="2595" spans="3:18" x14ac:dyDescent="0.15">
      <c r="C2595" s="97" t="s">
        <v>2619</v>
      </c>
      <c r="D2595" s="1" t="s">
        <v>85</v>
      </c>
      <c r="E2595" s="80" t="s">
        <v>61</v>
      </c>
      <c r="F2595" s="39" t="s">
        <v>62</v>
      </c>
      <c r="J2595" s="80"/>
      <c r="K2595" s="39"/>
      <c r="N2595" s="100"/>
      <c r="O2595" s="39"/>
      <c r="Q2595" s="39"/>
      <c r="R2595" s="80"/>
    </row>
    <row r="2596" spans="3:18" x14ac:dyDescent="0.15">
      <c r="C2596" s="97" t="s">
        <v>2620</v>
      </c>
      <c r="D2596" s="1" t="s">
        <v>60</v>
      </c>
      <c r="E2596" s="80" t="s">
        <v>61</v>
      </c>
      <c r="F2596" s="39" t="s">
        <v>69</v>
      </c>
      <c r="G2596" s="1">
        <v>11.15</v>
      </c>
      <c r="H2596" s="1">
        <v>2.0499999999999998</v>
      </c>
      <c r="I2596" s="1">
        <v>13.2</v>
      </c>
      <c r="J2596" s="80">
        <v>669</v>
      </c>
      <c r="K2596" s="39" t="s">
        <v>62</v>
      </c>
      <c r="N2596" s="100"/>
      <c r="O2596" s="39"/>
      <c r="Q2596" s="39"/>
      <c r="R2596" s="80"/>
    </row>
    <row r="2597" spans="3:18" x14ac:dyDescent="0.15">
      <c r="C2597" s="97" t="s">
        <v>2621</v>
      </c>
      <c r="D2597" s="1" t="s">
        <v>68</v>
      </c>
      <c r="E2597" s="80" t="s">
        <v>61</v>
      </c>
      <c r="F2597" s="39" t="s">
        <v>62</v>
      </c>
      <c r="J2597" s="80"/>
      <c r="K2597" s="39"/>
      <c r="N2597" s="100"/>
      <c r="O2597" s="39"/>
      <c r="Q2597" s="39"/>
      <c r="R2597" s="80"/>
    </row>
    <row r="2598" spans="3:18" x14ac:dyDescent="0.15">
      <c r="C2598" s="97" t="s">
        <v>2622</v>
      </c>
      <c r="D2598" s="1" t="s">
        <v>60</v>
      </c>
      <c r="E2598" s="80" t="s">
        <v>61</v>
      </c>
      <c r="F2598" s="39" t="s">
        <v>69</v>
      </c>
      <c r="G2598" s="98">
        <v>12.63</v>
      </c>
      <c r="H2598" s="98">
        <v>1.1000000000000001</v>
      </c>
      <c r="I2598" s="98">
        <v>13.73</v>
      </c>
      <c r="J2598" s="99">
        <v>509</v>
      </c>
      <c r="K2598" s="39" t="s">
        <v>69</v>
      </c>
      <c r="L2598" s="1">
        <v>17.940000000000001</v>
      </c>
      <c r="M2598" s="1">
        <v>31.67</v>
      </c>
      <c r="N2598" s="100">
        <v>221</v>
      </c>
      <c r="O2598" s="39" t="s">
        <v>69</v>
      </c>
      <c r="Q2598" s="39"/>
      <c r="R2598" s="80"/>
    </row>
    <row r="2599" spans="3:18" x14ac:dyDescent="0.15">
      <c r="C2599" s="97" t="s">
        <v>2623</v>
      </c>
      <c r="D2599" s="1" t="s">
        <v>79</v>
      </c>
      <c r="E2599" s="80" t="s">
        <v>61</v>
      </c>
      <c r="F2599" s="39" t="s">
        <v>69</v>
      </c>
      <c r="G2599" s="1">
        <v>10.64</v>
      </c>
      <c r="H2599" s="1">
        <v>1.1000000000000001</v>
      </c>
      <c r="I2599" s="1">
        <v>11.74</v>
      </c>
      <c r="J2599" s="80">
        <v>1136</v>
      </c>
      <c r="K2599" s="39" t="s">
        <v>62</v>
      </c>
      <c r="N2599" s="100"/>
      <c r="O2599" s="39"/>
      <c r="Q2599" s="39"/>
      <c r="R2599" s="80"/>
    </row>
    <row r="2600" spans="3:18" x14ac:dyDescent="0.15">
      <c r="C2600" s="97" t="s">
        <v>2624</v>
      </c>
      <c r="D2600" s="1" t="s">
        <v>85</v>
      </c>
      <c r="E2600" s="80" t="s">
        <v>61</v>
      </c>
      <c r="F2600" s="39" t="s">
        <v>69</v>
      </c>
      <c r="G2600" s="1">
        <v>12.09</v>
      </c>
      <c r="H2600" s="1">
        <v>1.1000000000000001</v>
      </c>
      <c r="I2600" s="1">
        <v>13.19</v>
      </c>
      <c r="J2600" s="80">
        <v>670</v>
      </c>
      <c r="K2600" s="39" t="s">
        <v>62</v>
      </c>
      <c r="N2600" s="100"/>
      <c r="O2600" s="39"/>
      <c r="Q2600" s="39"/>
      <c r="R2600" s="80"/>
    </row>
    <row r="2601" spans="3:18" x14ac:dyDescent="0.15">
      <c r="C2601" s="97" t="s">
        <v>2625</v>
      </c>
      <c r="D2601" s="1" t="s">
        <v>85</v>
      </c>
      <c r="E2601" s="80" t="s">
        <v>61</v>
      </c>
      <c r="F2601" s="39" t="s">
        <v>62</v>
      </c>
      <c r="J2601" s="80"/>
      <c r="K2601" s="39"/>
      <c r="N2601" s="100"/>
      <c r="O2601" s="39"/>
      <c r="Q2601" s="39"/>
      <c r="R2601" s="80"/>
    </row>
    <row r="2602" spans="3:18" x14ac:dyDescent="0.15">
      <c r="C2602" s="97" t="s">
        <v>2626</v>
      </c>
      <c r="D2602" s="1" t="s">
        <v>85</v>
      </c>
      <c r="E2602" s="80" t="s">
        <v>61</v>
      </c>
      <c r="F2602" s="39" t="s">
        <v>62</v>
      </c>
      <c r="J2602" s="80"/>
      <c r="K2602" s="39"/>
      <c r="N2602" s="100"/>
      <c r="O2602" s="39"/>
      <c r="Q2602" s="39"/>
      <c r="R2602" s="80"/>
    </row>
    <row r="2603" spans="3:18" x14ac:dyDescent="0.15">
      <c r="C2603" s="97" t="s">
        <v>2627</v>
      </c>
      <c r="D2603" s="1" t="s">
        <v>68</v>
      </c>
      <c r="E2603" s="80" t="s">
        <v>61</v>
      </c>
      <c r="F2603" s="39" t="s">
        <v>62</v>
      </c>
      <c r="J2603" s="80"/>
      <c r="K2603" s="39"/>
      <c r="N2603" s="100"/>
      <c r="O2603" s="39"/>
      <c r="Q2603" s="39"/>
      <c r="R2603" s="80"/>
    </row>
    <row r="2604" spans="3:18" x14ac:dyDescent="0.15">
      <c r="C2604" s="97" t="s">
        <v>2628</v>
      </c>
      <c r="D2604" s="1" t="s">
        <v>85</v>
      </c>
      <c r="E2604" s="80" t="s">
        <v>61</v>
      </c>
      <c r="F2604" s="39" t="s">
        <v>62</v>
      </c>
      <c r="J2604" s="80"/>
      <c r="K2604" s="39"/>
      <c r="N2604" s="100"/>
      <c r="O2604" s="39"/>
      <c r="Q2604" s="39"/>
      <c r="R2604" s="80"/>
    </row>
    <row r="2605" spans="3:18" x14ac:dyDescent="0.15">
      <c r="C2605" s="97" t="s">
        <v>2835</v>
      </c>
      <c r="D2605" s="1" t="s">
        <v>66</v>
      </c>
      <c r="E2605" s="80" t="s">
        <v>61</v>
      </c>
      <c r="F2605" s="39" t="s">
        <v>69</v>
      </c>
      <c r="G2605" s="98">
        <v>11.91</v>
      </c>
      <c r="H2605" s="98">
        <v>2.0499999999999998</v>
      </c>
      <c r="I2605" s="98">
        <v>13.96</v>
      </c>
      <c r="J2605" s="99">
        <v>439</v>
      </c>
      <c r="K2605" s="39" t="s">
        <v>69</v>
      </c>
      <c r="L2605" s="1">
        <v>20.54</v>
      </c>
      <c r="M2605" s="98">
        <v>34.5</v>
      </c>
      <c r="N2605" s="100">
        <v>53</v>
      </c>
      <c r="O2605" s="39" t="s">
        <v>69</v>
      </c>
      <c r="P2605" s="1">
        <v>21.15</v>
      </c>
      <c r="Q2605" s="39">
        <f>+P2605+M2605</f>
        <v>55.65</v>
      </c>
      <c r="R2605" s="99">
        <v>155</v>
      </c>
    </row>
    <row r="2606" spans="3:18" x14ac:dyDescent="0.15">
      <c r="C2606" s="97" t="s">
        <v>2630</v>
      </c>
      <c r="D2606" s="1" t="s">
        <v>79</v>
      </c>
      <c r="E2606" s="80" t="s">
        <v>61</v>
      </c>
      <c r="F2606" s="39" t="s">
        <v>62</v>
      </c>
      <c r="J2606" s="80"/>
      <c r="K2606" s="39"/>
      <c r="N2606" s="100"/>
      <c r="O2606" s="39"/>
      <c r="Q2606" s="39"/>
      <c r="R2606" s="80"/>
    </row>
    <row r="2607" spans="3:18" x14ac:dyDescent="0.15">
      <c r="C2607" s="97" t="s">
        <v>2631</v>
      </c>
      <c r="D2607" s="1" t="s">
        <v>68</v>
      </c>
      <c r="E2607" s="80" t="s">
        <v>61</v>
      </c>
      <c r="F2607" s="39" t="s">
        <v>62</v>
      </c>
      <c r="J2607" s="80"/>
      <c r="K2607" s="39"/>
      <c r="N2607" s="100"/>
      <c r="O2607" s="39"/>
      <c r="Q2607" s="39"/>
      <c r="R2607" s="80"/>
    </row>
    <row r="2608" spans="3:18" x14ac:dyDescent="0.15">
      <c r="C2608" s="97" t="s">
        <v>2632</v>
      </c>
      <c r="D2608" s="1" t="s">
        <v>66</v>
      </c>
      <c r="E2608" s="80" t="s">
        <v>88</v>
      </c>
      <c r="F2608" s="39" t="s">
        <v>62</v>
      </c>
      <c r="J2608" s="80"/>
      <c r="K2608" s="39"/>
      <c r="N2608" s="100"/>
      <c r="O2608" s="39"/>
      <c r="Q2608" s="39"/>
      <c r="R2608" s="80"/>
    </row>
    <row r="2609" spans="3:18" x14ac:dyDescent="0.15">
      <c r="C2609" s="97" t="s">
        <v>2863</v>
      </c>
      <c r="D2609" s="1" t="s">
        <v>64</v>
      </c>
      <c r="E2609" s="80" t="s">
        <v>61</v>
      </c>
      <c r="F2609" s="39" t="s">
        <v>69</v>
      </c>
      <c r="G2609" s="98">
        <v>13.76</v>
      </c>
      <c r="H2609" s="98">
        <v>2.0499999999999998</v>
      </c>
      <c r="I2609" s="98">
        <v>15.809999999999999</v>
      </c>
      <c r="J2609" s="99">
        <v>120</v>
      </c>
      <c r="K2609" s="39" t="s">
        <v>69</v>
      </c>
      <c r="L2609" s="1">
        <v>15.38</v>
      </c>
      <c r="M2609" s="1">
        <v>31.189999999999998</v>
      </c>
      <c r="N2609" s="100">
        <v>276</v>
      </c>
      <c r="O2609" s="39" t="s">
        <v>69</v>
      </c>
      <c r="P2609" s="1">
        <v>27.1</v>
      </c>
      <c r="Q2609" s="39">
        <f>+P2609+M2609</f>
        <v>58.29</v>
      </c>
      <c r="R2609" s="99">
        <v>71</v>
      </c>
    </row>
    <row r="2610" spans="3:18" x14ac:dyDescent="0.15">
      <c r="C2610" s="97" t="s">
        <v>2875</v>
      </c>
      <c r="D2610" s="1" t="s">
        <v>64</v>
      </c>
      <c r="E2610" s="80" t="s">
        <v>61</v>
      </c>
      <c r="F2610" s="39" t="s">
        <v>69</v>
      </c>
      <c r="G2610" s="98">
        <v>12.18</v>
      </c>
      <c r="H2610" s="98">
        <v>2.0499999999999998</v>
      </c>
      <c r="I2610" s="98">
        <v>14.23</v>
      </c>
      <c r="J2610" s="99">
        <v>377</v>
      </c>
      <c r="K2610" s="39" t="s">
        <v>69</v>
      </c>
      <c r="L2610" s="1">
        <v>18.72</v>
      </c>
      <c r="M2610" s="1">
        <v>32.950000000000003</v>
      </c>
      <c r="N2610" s="100">
        <v>124</v>
      </c>
      <c r="O2610" s="39" t="s">
        <v>69</v>
      </c>
      <c r="P2610" s="1">
        <v>23.93</v>
      </c>
      <c r="Q2610" s="39">
        <f>+P2610+M2610</f>
        <v>56.88</v>
      </c>
      <c r="R2610" s="99">
        <v>109</v>
      </c>
    </row>
    <row r="2611" spans="3:18" x14ac:dyDescent="0.15">
      <c r="C2611" s="97" t="s">
        <v>2635</v>
      </c>
      <c r="D2611" s="1" t="s">
        <v>68</v>
      </c>
      <c r="E2611" s="80" t="s">
        <v>61</v>
      </c>
      <c r="F2611" s="39" t="s">
        <v>62</v>
      </c>
      <c r="J2611" s="80"/>
      <c r="K2611" s="39"/>
      <c r="N2611" s="100"/>
      <c r="O2611" s="39"/>
      <c r="Q2611" s="39"/>
      <c r="R2611" s="80"/>
    </row>
    <row r="2612" spans="3:18" x14ac:dyDescent="0.15">
      <c r="C2612" s="97" t="s">
        <v>2636</v>
      </c>
      <c r="D2612" s="1" t="s">
        <v>72</v>
      </c>
      <c r="E2612" s="80" t="s">
        <v>61</v>
      </c>
      <c r="F2612" s="39" t="s">
        <v>69</v>
      </c>
      <c r="G2612" s="1">
        <v>15.46</v>
      </c>
      <c r="H2612" s="1">
        <v>0.15</v>
      </c>
      <c r="I2612" s="1">
        <v>15.610000000000001</v>
      </c>
      <c r="J2612" s="80">
        <v>142</v>
      </c>
      <c r="K2612" s="39" t="s">
        <v>62</v>
      </c>
      <c r="N2612" s="100"/>
      <c r="O2612" s="39"/>
      <c r="Q2612" s="39"/>
      <c r="R2612" s="80"/>
    </row>
    <row r="2613" spans="3:18" x14ac:dyDescent="0.15">
      <c r="C2613" s="97" t="s">
        <v>2637</v>
      </c>
      <c r="D2613" s="1" t="s">
        <v>68</v>
      </c>
      <c r="E2613" s="80" t="s">
        <v>61</v>
      </c>
      <c r="F2613" s="39" t="s">
        <v>62</v>
      </c>
      <c r="J2613" s="80"/>
      <c r="K2613" s="39"/>
      <c r="N2613" s="100"/>
      <c r="O2613" s="39"/>
      <c r="Q2613" s="39"/>
      <c r="R2613" s="80"/>
    </row>
    <row r="2614" spans="3:18" x14ac:dyDescent="0.15">
      <c r="C2614" s="97" t="s">
        <v>2638</v>
      </c>
      <c r="D2614" s="1" t="s">
        <v>66</v>
      </c>
      <c r="E2614" s="80" t="s">
        <v>61</v>
      </c>
      <c r="F2614" s="39" t="s">
        <v>69</v>
      </c>
      <c r="G2614" s="1">
        <v>11.11</v>
      </c>
      <c r="H2614" s="1">
        <v>1.57</v>
      </c>
      <c r="I2614" s="1">
        <v>12.68</v>
      </c>
      <c r="J2614" s="80">
        <v>863</v>
      </c>
      <c r="K2614" s="39" t="s">
        <v>62</v>
      </c>
      <c r="N2614" s="100"/>
      <c r="O2614" s="39"/>
      <c r="Q2614" s="39"/>
      <c r="R2614" s="80"/>
    </row>
    <row r="2615" spans="3:18" x14ac:dyDescent="0.15">
      <c r="C2615" s="97" t="s">
        <v>2882</v>
      </c>
      <c r="D2615" s="1" t="s">
        <v>82</v>
      </c>
      <c r="E2615" s="80" t="s">
        <v>61</v>
      </c>
      <c r="F2615" s="39" t="s">
        <v>69</v>
      </c>
      <c r="G2615" s="98">
        <v>11.75</v>
      </c>
      <c r="H2615" s="98">
        <v>1.42</v>
      </c>
      <c r="I2615" s="98">
        <v>13.17</v>
      </c>
      <c r="J2615" s="99">
        <v>676</v>
      </c>
      <c r="K2615" s="39" t="s">
        <v>69</v>
      </c>
      <c r="L2615" s="1">
        <v>15.7</v>
      </c>
      <c r="M2615" s="1">
        <v>28.869999999999997</v>
      </c>
      <c r="N2615" s="100">
        <v>601</v>
      </c>
      <c r="O2615" s="39" t="s">
        <v>69</v>
      </c>
      <c r="P2615" s="1">
        <v>26.96</v>
      </c>
      <c r="Q2615" s="39">
        <f>+P2615+M2615</f>
        <v>55.83</v>
      </c>
      <c r="R2615" s="99">
        <v>146</v>
      </c>
    </row>
    <row r="2616" spans="3:18" x14ac:dyDescent="0.15">
      <c r="C2616" s="97" t="s">
        <v>2641</v>
      </c>
      <c r="D2616" s="1" t="s">
        <v>66</v>
      </c>
      <c r="E2616" s="80" t="s">
        <v>61</v>
      </c>
      <c r="F2616" s="39" t="s">
        <v>69</v>
      </c>
      <c r="G2616" s="1">
        <v>12.01</v>
      </c>
      <c r="H2616" s="1">
        <v>0.78</v>
      </c>
      <c r="I2616" s="1">
        <v>12.79</v>
      </c>
      <c r="J2616" s="80">
        <v>816</v>
      </c>
      <c r="K2616" s="39" t="s">
        <v>62</v>
      </c>
      <c r="N2616" s="100"/>
      <c r="O2616" s="39"/>
      <c r="Q2616" s="39"/>
      <c r="R2616" s="80"/>
    </row>
    <row r="2617" spans="3:18" x14ac:dyDescent="0.15">
      <c r="C2617" s="97" t="s">
        <v>2642</v>
      </c>
      <c r="D2617" s="1" t="s">
        <v>66</v>
      </c>
      <c r="E2617" s="80" t="s">
        <v>61</v>
      </c>
      <c r="F2617" s="39" t="s">
        <v>62</v>
      </c>
      <c r="J2617" s="80"/>
      <c r="K2617" s="39"/>
      <c r="N2617" s="100"/>
      <c r="O2617" s="39"/>
      <c r="Q2617" s="39"/>
      <c r="R2617" s="80"/>
    </row>
    <row r="2618" spans="3:18" x14ac:dyDescent="0.15">
      <c r="C2618" s="97" t="s">
        <v>2884</v>
      </c>
      <c r="D2618" s="1" t="s">
        <v>79</v>
      </c>
      <c r="E2618" s="80" t="s">
        <v>61</v>
      </c>
      <c r="F2618" s="39" t="s">
        <v>69</v>
      </c>
      <c r="G2618" s="98">
        <v>13.47</v>
      </c>
      <c r="H2618" s="98">
        <v>1.26</v>
      </c>
      <c r="I2618" s="98">
        <v>14.73</v>
      </c>
      <c r="J2618" s="99">
        <v>268</v>
      </c>
      <c r="K2618" s="39" t="s">
        <v>69</v>
      </c>
      <c r="L2618" s="1">
        <v>16.329999999999998</v>
      </c>
      <c r="M2618" s="1">
        <v>31.06</v>
      </c>
      <c r="N2618" s="100">
        <v>288</v>
      </c>
      <c r="O2618" s="39" t="s">
        <v>69</v>
      </c>
      <c r="P2618" s="1">
        <v>20.34</v>
      </c>
      <c r="Q2618" s="39">
        <f>+P2618+M2618</f>
        <v>51.4</v>
      </c>
      <c r="R2618" s="99">
        <v>339</v>
      </c>
    </row>
    <row r="2619" spans="3:18" x14ac:dyDescent="0.15">
      <c r="C2619" s="97" t="s">
        <v>2644</v>
      </c>
      <c r="D2619" s="1" t="s">
        <v>64</v>
      </c>
      <c r="E2619" s="80" t="s">
        <v>61</v>
      </c>
      <c r="F2619" s="39" t="s">
        <v>62</v>
      </c>
      <c r="J2619" s="80"/>
      <c r="K2619" s="39"/>
      <c r="N2619" s="100"/>
      <c r="O2619" s="39"/>
      <c r="Q2619" s="39"/>
      <c r="R2619" s="80"/>
    </row>
    <row r="2620" spans="3:18" x14ac:dyDescent="0.15">
      <c r="C2620" s="97" t="s">
        <v>2645</v>
      </c>
      <c r="D2620" s="1" t="s">
        <v>79</v>
      </c>
      <c r="E2620" s="80" t="s">
        <v>61</v>
      </c>
      <c r="F2620" s="39" t="s">
        <v>62</v>
      </c>
      <c r="J2620" s="80"/>
      <c r="K2620" s="39"/>
      <c r="N2620" s="100"/>
      <c r="O2620" s="39"/>
      <c r="Q2620" s="39"/>
      <c r="R2620" s="80"/>
    </row>
    <row r="2621" spans="3:18" x14ac:dyDescent="0.15">
      <c r="C2621" s="97" t="s">
        <v>2918</v>
      </c>
      <c r="D2621" s="1" t="s">
        <v>66</v>
      </c>
      <c r="E2621" s="80" t="s">
        <v>61</v>
      </c>
      <c r="F2621" s="39" t="s">
        <v>69</v>
      </c>
      <c r="G2621" s="98">
        <v>11.48</v>
      </c>
      <c r="H2621" s="98">
        <v>0.47</v>
      </c>
      <c r="I2621" s="98">
        <v>11.950000000000001</v>
      </c>
      <c r="J2621" s="99">
        <v>1077</v>
      </c>
      <c r="K2621" s="39" t="s">
        <v>69</v>
      </c>
      <c r="L2621" s="1">
        <v>17.38</v>
      </c>
      <c r="M2621" s="1">
        <v>29.33</v>
      </c>
      <c r="N2621" s="100">
        <v>547</v>
      </c>
      <c r="O2621" s="39" t="s">
        <v>69</v>
      </c>
      <c r="P2621" s="1">
        <v>23.77</v>
      </c>
      <c r="Q2621" s="39">
        <f>+P2621+M2621</f>
        <v>53.099999999999994</v>
      </c>
      <c r="R2621" s="99">
        <v>267</v>
      </c>
    </row>
    <row r="2622" spans="3:18" x14ac:dyDescent="0.15">
      <c r="C2622" s="97" t="s">
        <v>2647</v>
      </c>
      <c r="D2622" s="1" t="s">
        <v>79</v>
      </c>
      <c r="E2622" s="80" t="s">
        <v>61</v>
      </c>
      <c r="F2622" s="39" t="s">
        <v>69</v>
      </c>
      <c r="G2622" s="98">
        <v>10.37</v>
      </c>
      <c r="H2622" s="98">
        <v>1.26</v>
      </c>
      <c r="I2622" s="98">
        <v>11.629999999999999</v>
      </c>
      <c r="J2622" s="99">
        <v>1165</v>
      </c>
      <c r="K2622" s="39" t="s">
        <v>69</v>
      </c>
      <c r="L2622" s="1">
        <v>16.239999999999998</v>
      </c>
      <c r="M2622" s="1">
        <v>27.869999999999997</v>
      </c>
      <c r="N2622" s="100">
        <v>712</v>
      </c>
      <c r="O2622" s="39" t="s">
        <v>62</v>
      </c>
      <c r="Q2622" s="39"/>
      <c r="R2622" s="80"/>
    </row>
    <row r="2623" spans="3:18" x14ac:dyDescent="0.15">
      <c r="C2623" s="97" t="s">
        <v>2648</v>
      </c>
      <c r="D2623" s="1" t="s">
        <v>68</v>
      </c>
      <c r="E2623" s="80" t="s">
        <v>61</v>
      </c>
      <c r="F2623" s="39" t="s">
        <v>62</v>
      </c>
      <c r="J2623" s="80"/>
      <c r="K2623" s="39"/>
      <c r="N2623" s="100"/>
      <c r="O2623" s="39"/>
      <c r="Q2623" s="39"/>
      <c r="R2623" s="80"/>
    </row>
    <row r="2624" spans="3:18" x14ac:dyDescent="0.15">
      <c r="C2624" s="97" t="s">
        <v>2920</v>
      </c>
      <c r="D2624" s="1" t="s">
        <v>66</v>
      </c>
      <c r="E2624" s="80" t="s">
        <v>61</v>
      </c>
      <c r="F2624" s="39" t="s">
        <v>69</v>
      </c>
      <c r="G2624" s="98">
        <v>13.82</v>
      </c>
      <c r="H2624" s="98">
        <v>1.42</v>
      </c>
      <c r="I2624" s="98">
        <v>15.24</v>
      </c>
      <c r="J2624" s="99">
        <v>187</v>
      </c>
      <c r="K2624" s="39" t="s">
        <v>69</v>
      </c>
      <c r="L2624" s="1">
        <v>17.28</v>
      </c>
      <c r="M2624" s="1">
        <v>32.520000000000003</v>
      </c>
      <c r="N2624" s="100">
        <v>153</v>
      </c>
      <c r="O2624" s="39" t="s">
        <v>69</v>
      </c>
      <c r="P2624" s="1">
        <v>23.18</v>
      </c>
      <c r="Q2624" s="39">
        <f>+P2624+M2624</f>
        <v>55.7</v>
      </c>
      <c r="R2624" s="99">
        <v>151</v>
      </c>
    </row>
    <row r="2625" spans="3:18" x14ac:dyDescent="0.15">
      <c r="C2625" s="97" t="s">
        <v>2650</v>
      </c>
      <c r="D2625" s="1" t="s">
        <v>85</v>
      </c>
      <c r="E2625" s="80" t="s">
        <v>61</v>
      </c>
      <c r="F2625" s="39" t="s">
        <v>69</v>
      </c>
      <c r="G2625" s="98">
        <v>12.46</v>
      </c>
      <c r="H2625" s="98">
        <v>1.42</v>
      </c>
      <c r="I2625" s="98">
        <v>13.88</v>
      </c>
      <c r="J2625" s="99">
        <v>472</v>
      </c>
      <c r="K2625" s="39" t="s">
        <v>69</v>
      </c>
      <c r="L2625" s="1">
        <v>15.79</v>
      </c>
      <c r="M2625" s="1">
        <v>29.67</v>
      </c>
      <c r="N2625" s="100">
        <v>503</v>
      </c>
      <c r="O2625" s="39" t="s">
        <v>62</v>
      </c>
      <c r="Q2625" s="39"/>
      <c r="R2625" s="80"/>
    </row>
    <row r="2626" spans="3:18" x14ac:dyDescent="0.15">
      <c r="C2626" s="97" t="s">
        <v>2651</v>
      </c>
      <c r="D2626" s="1" t="s">
        <v>60</v>
      </c>
      <c r="E2626" s="80" t="s">
        <v>61</v>
      </c>
      <c r="F2626" s="39" t="s">
        <v>69</v>
      </c>
      <c r="G2626" s="98">
        <v>12.23</v>
      </c>
      <c r="H2626" s="98">
        <v>2.84</v>
      </c>
      <c r="I2626" s="98">
        <v>15.07</v>
      </c>
      <c r="J2626" s="99">
        <v>217</v>
      </c>
      <c r="K2626" s="39" t="s">
        <v>69</v>
      </c>
      <c r="L2626" s="1">
        <v>15.04</v>
      </c>
      <c r="M2626" s="1">
        <v>30.11</v>
      </c>
      <c r="N2626" s="100">
        <v>419</v>
      </c>
      <c r="O2626" s="39" t="str">
        <f>+VLOOKUP(C2626,'[1]Notas 3º - TL'!$A$1:$B$678,2,"FALSO")</f>
        <v>SI</v>
      </c>
      <c r="Q2626" s="39"/>
      <c r="R2626" s="80"/>
    </row>
    <row r="2627" spans="3:18" x14ac:dyDescent="0.15">
      <c r="C2627" s="97" t="s">
        <v>2652</v>
      </c>
      <c r="D2627" s="1" t="s">
        <v>72</v>
      </c>
      <c r="E2627" s="80" t="s">
        <v>61</v>
      </c>
      <c r="F2627" s="39" t="s">
        <v>62</v>
      </c>
      <c r="J2627" s="80"/>
      <c r="K2627" s="39"/>
      <c r="N2627" s="100"/>
      <c r="O2627" s="39"/>
      <c r="Q2627" s="39"/>
      <c r="R2627" s="80"/>
    </row>
    <row r="2628" spans="3:18" x14ac:dyDescent="0.15">
      <c r="C2628" s="97" t="s">
        <v>2653</v>
      </c>
      <c r="D2628" s="1" t="s">
        <v>60</v>
      </c>
      <c r="E2628" s="80" t="s">
        <v>61</v>
      </c>
      <c r="F2628" s="39" t="s">
        <v>69</v>
      </c>
      <c r="G2628" s="1">
        <v>14.28</v>
      </c>
      <c r="H2628" s="1">
        <v>0.63</v>
      </c>
      <c r="I2628" s="1">
        <v>14.91</v>
      </c>
      <c r="J2628" s="80">
        <v>239</v>
      </c>
      <c r="K2628" s="39" t="s">
        <v>62</v>
      </c>
      <c r="N2628" s="100"/>
      <c r="O2628" s="39"/>
      <c r="Q2628" s="39"/>
      <c r="R2628" s="80"/>
    </row>
    <row r="2629" spans="3:18" x14ac:dyDescent="0.15">
      <c r="C2629" s="97" t="s">
        <v>2654</v>
      </c>
      <c r="D2629" s="1" t="s">
        <v>66</v>
      </c>
      <c r="E2629" s="80" t="s">
        <v>61</v>
      </c>
      <c r="F2629" s="39" t="s">
        <v>69</v>
      </c>
      <c r="G2629" s="1">
        <v>14.15</v>
      </c>
      <c r="H2629" s="1">
        <v>1.26</v>
      </c>
      <c r="I2629" s="1">
        <v>15.41</v>
      </c>
      <c r="J2629" s="80">
        <v>169</v>
      </c>
      <c r="K2629" s="39" t="s">
        <v>62</v>
      </c>
      <c r="N2629" s="100"/>
      <c r="O2629" s="39"/>
      <c r="Q2629" s="39"/>
      <c r="R2629" s="80"/>
    </row>
    <row r="2630" spans="3:18" x14ac:dyDescent="0.15">
      <c r="C2630" s="97" t="s">
        <v>2655</v>
      </c>
      <c r="D2630" s="1" t="s">
        <v>60</v>
      </c>
      <c r="E2630" s="80" t="s">
        <v>61</v>
      </c>
      <c r="F2630" s="39" t="s">
        <v>62</v>
      </c>
      <c r="J2630" s="80"/>
      <c r="K2630" s="39"/>
      <c r="N2630" s="100"/>
      <c r="O2630" s="39"/>
      <c r="Q2630" s="39"/>
      <c r="R2630" s="80"/>
    </row>
    <row r="2631" spans="3:18" x14ac:dyDescent="0.15">
      <c r="C2631" s="97" t="s">
        <v>2923</v>
      </c>
      <c r="D2631" s="1" t="s">
        <v>66</v>
      </c>
      <c r="E2631" s="80" t="s">
        <v>61</v>
      </c>
      <c r="F2631" s="39" t="s">
        <v>69</v>
      </c>
      <c r="G2631" s="98">
        <v>12.98</v>
      </c>
      <c r="H2631" s="98">
        <v>1.57</v>
      </c>
      <c r="I2631" s="98">
        <v>14.55</v>
      </c>
      <c r="J2631" s="99">
        <v>299</v>
      </c>
      <c r="K2631" s="39" t="s">
        <v>69</v>
      </c>
      <c r="L2631" s="1">
        <v>20.329999999999998</v>
      </c>
      <c r="M2631" s="1">
        <v>34.879999999999995</v>
      </c>
      <c r="N2631" s="100">
        <v>38</v>
      </c>
      <c r="O2631" s="39" t="s">
        <v>69</v>
      </c>
      <c r="P2631" s="1">
        <v>20.12</v>
      </c>
      <c r="Q2631" s="39">
        <f>+P2631+M2631</f>
        <v>55</v>
      </c>
      <c r="R2631" s="99">
        <v>188</v>
      </c>
    </row>
    <row r="2632" spans="3:18" x14ac:dyDescent="0.15">
      <c r="C2632" s="97" t="s">
        <v>2657</v>
      </c>
      <c r="D2632" s="1" t="s">
        <v>68</v>
      </c>
      <c r="E2632" s="80" t="s">
        <v>61</v>
      </c>
      <c r="F2632" s="39" t="s">
        <v>62</v>
      </c>
      <c r="J2632" s="80"/>
      <c r="K2632" s="39"/>
      <c r="N2632" s="100"/>
      <c r="O2632" s="39"/>
      <c r="Q2632" s="39"/>
      <c r="R2632" s="80"/>
    </row>
    <row r="2633" spans="3:18" x14ac:dyDescent="0.15">
      <c r="C2633" s="97" t="s">
        <v>2658</v>
      </c>
      <c r="D2633" s="1" t="s">
        <v>85</v>
      </c>
      <c r="E2633" s="80" t="s">
        <v>61</v>
      </c>
      <c r="F2633" s="39" t="s">
        <v>62</v>
      </c>
      <c r="J2633" s="80"/>
      <c r="K2633" s="39"/>
      <c r="N2633" s="100"/>
      <c r="O2633" s="39"/>
      <c r="Q2633" s="39"/>
      <c r="R2633" s="80"/>
    </row>
    <row r="2634" spans="3:18" x14ac:dyDescent="0.15">
      <c r="C2634" s="97" t="s">
        <v>2659</v>
      </c>
      <c r="D2634" s="1" t="s">
        <v>68</v>
      </c>
      <c r="E2634" s="80" t="s">
        <v>61</v>
      </c>
      <c r="F2634" s="39" t="s">
        <v>69</v>
      </c>
      <c r="G2634" s="98">
        <v>12.03</v>
      </c>
      <c r="H2634" s="98">
        <v>0.47</v>
      </c>
      <c r="I2634" s="98">
        <v>12.5</v>
      </c>
      <c r="J2634" s="99">
        <v>918</v>
      </c>
      <c r="K2634" s="39" t="s">
        <v>69</v>
      </c>
      <c r="L2634" s="1">
        <v>17.39</v>
      </c>
      <c r="M2634" s="1">
        <v>29.89</v>
      </c>
      <c r="N2634" s="100">
        <v>465</v>
      </c>
      <c r="O2634" s="39" t="str">
        <f>+VLOOKUP(C2634,'[1]Notas 3º - TL'!$A$1:$B$678,2,"FALSO")</f>
        <v>SI</v>
      </c>
      <c r="Q2634" s="39"/>
      <c r="R2634" s="80"/>
    </row>
    <row r="2635" spans="3:18" x14ac:dyDescent="0.15">
      <c r="C2635" s="97" t="s">
        <v>2660</v>
      </c>
      <c r="D2635" s="1" t="s">
        <v>68</v>
      </c>
      <c r="E2635" s="80" t="s">
        <v>61</v>
      </c>
      <c r="F2635" s="39" t="s">
        <v>62</v>
      </c>
      <c r="J2635" s="80"/>
      <c r="K2635" s="39"/>
      <c r="N2635" s="100"/>
      <c r="O2635" s="39"/>
      <c r="Q2635" s="39"/>
      <c r="R2635" s="80"/>
    </row>
    <row r="2636" spans="3:18" x14ac:dyDescent="0.15">
      <c r="C2636" s="97" t="s">
        <v>2661</v>
      </c>
      <c r="D2636" s="1" t="s">
        <v>60</v>
      </c>
      <c r="E2636" s="80" t="s">
        <v>61</v>
      </c>
      <c r="F2636" s="39" t="s">
        <v>62</v>
      </c>
      <c r="J2636" s="80"/>
      <c r="K2636" s="39"/>
      <c r="N2636" s="100"/>
      <c r="O2636" s="39"/>
      <c r="Q2636" s="39"/>
      <c r="R2636" s="80"/>
    </row>
    <row r="2637" spans="3:18" x14ac:dyDescent="0.15">
      <c r="C2637" s="97" t="s">
        <v>2662</v>
      </c>
      <c r="D2637" s="1" t="s">
        <v>68</v>
      </c>
      <c r="E2637" s="80" t="s">
        <v>61</v>
      </c>
      <c r="F2637" s="39" t="s">
        <v>69</v>
      </c>
      <c r="G2637" s="98">
        <v>10.210000000000001</v>
      </c>
      <c r="H2637" s="98">
        <v>1.73</v>
      </c>
      <c r="I2637" s="98">
        <v>11.940000000000001</v>
      </c>
      <c r="J2637" s="99">
        <v>1081</v>
      </c>
      <c r="K2637" s="39" t="s">
        <v>69</v>
      </c>
      <c r="L2637" s="1">
        <v>18.73</v>
      </c>
      <c r="M2637" s="1">
        <v>30.67</v>
      </c>
      <c r="N2637" s="100">
        <v>339</v>
      </c>
      <c r="O2637" s="39" t="str">
        <f>+VLOOKUP(C2637,'[1]Notas 3º - TL'!$A$1:$B$678,2,"FALSO")</f>
        <v>SI</v>
      </c>
      <c r="Q2637" s="39"/>
      <c r="R2637" s="80"/>
    </row>
    <row r="2638" spans="3:18" x14ac:dyDescent="0.15">
      <c r="C2638" s="97" t="s">
        <v>2663</v>
      </c>
      <c r="D2638" s="1" t="s">
        <v>79</v>
      </c>
      <c r="E2638" s="80" t="s">
        <v>61</v>
      </c>
      <c r="F2638" s="39" t="s">
        <v>62</v>
      </c>
      <c r="J2638" s="80"/>
      <c r="K2638" s="39"/>
      <c r="N2638" s="100"/>
      <c r="O2638" s="39"/>
      <c r="Q2638" s="39"/>
      <c r="R2638" s="80"/>
    </row>
    <row r="2639" spans="3:18" x14ac:dyDescent="0.15">
      <c r="C2639" s="97" t="s">
        <v>2664</v>
      </c>
      <c r="D2639" s="1" t="s">
        <v>68</v>
      </c>
      <c r="E2639" s="80" t="s">
        <v>61</v>
      </c>
      <c r="F2639" s="39" t="s">
        <v>62</v>
      </c>
      <c r="J2639" s="80"/>
      <c r="K2639" s="39"/>
      <c r="N2639" s="100"/>
      <c r="O2639" s="39"/>
      <c r="Q2639" s="39"/>
      <c r="R2639" s="80"/>
    </row>
    <row r="2640" spans="3:18" x14ac:dyDescent="0.15">
      <c r="C2640" s="97" t="s">
        <v>2665</v>
      </c>
      <c r="D2640" s="1" t="s">
        <v>82</v>
      </c>
      <c r="E2640" s="80" t="s">
        <v>61</v>
      </c>
      <c r="F2640" s="39" t="s">
        <v>62</v>
      </c>
      <c r="J2640" s="80"/>
      <c r="K2640" s="39"/>
      <c r="N2640" s="100"/>
      <c r="O2640" s="39"/>
      <c r="Q2640" s="39"/>
      <c r="R2640" s="80"/>
    </row>
    <row r="2641" spans="3:18" x14ac:dyDescent="0.15">
      <c r="C2641" s="97" t="s">
        <v>2924</v>
      </c>
      <c r="D2641" s="1" t="s">
        <v>68</v>
      </c>
      <c r="E2641" s="80" t="s">
        <v>61</v>
      </c>
      <c r="F2641" s="39" t="s">
        <v>69</v>
      </c>
      <c r="G2641" s="98">
        <v>10.25</v>
      </c>
      <c r="H2641" s="98">
        <v>1.42</v>
      </c>
      <c r="I2641" s="98">
        <v>11.67</v>
      </c>
      <c r="J2641" s="99">
        <v>1149</v>
      </c>
      <c r="K2641" s="39" t="s">
        <v>69</v>
      </c>
      <c r="L2641" s="1">
        <v>18.190000000000001</v>
      </c>
      <c r="M2641" s="1">
        <v>29.86</v>
      </c>
      <c r="N2641" s="100">
        <v>474</v>
      </c>
      <c r="O2641" s="39" t="s">
        <v>69</v>
      </c>
      <c r="P2641" s="1">
        <v>26.62</v>
      </c>
      <c r="Q2641" s="39">
        <f>+P2641+M2641</f>
        <v>56.480000000000004</v>
      </c>
      <c r="R2641" s="99">
        <v>119</v>
      </c>
    </row>
    <row r="2642" spans="3:18" x14ac:dyDescent="0.15">
      <c r="C2642" s="97" t="s">
        <v>2667</v>
      </c>
      <c r="D2642" s="1" t="s">
        <v>64</v>
      </c>
      <c r="E2642" s="80" t="s">
        <v>61</v>
      </c>
      <c r="F2642" s="39" t="s">
        <v>62</v>
      </c>
      <c r="J2642" s="80"/>
      <c r="K2642" s="39"/>
      <c r="N2642" s="100"/>
      <c r="O2642" s="39"/>
      <c r="Q2642" s="39"/>
      <c r="R2642" s="80"/>
    </row>
    <row r="2643" spans="3:18" x14ac:dyDescent="0.15">
      <c r="C2643" s="97" t="s">
        <v>2933</v>
      </c>
      <c r="D2643" s="1" t="s">
        <v>72</v>
      </c>
      <c r="E2643" s="80" t="s">
        <v>61</v>
      </c>
      <c r="F2643" s="39" t="s">
        <v>69</v>
      </c>
      <c r="G2643" s="98">
        <v>13.64</v>
      </c>
      <c r="H2643" s="98">
        <v>0.94</v>
      </c>
      <c r="I2643" s="98">
        <v>14.58</v>
      </c>
      <c r="J2643" s="99">
        <v>292</v>
      </c>
      <c r="K2643" s="39" t="s">
        <v>69</v>
      </c>
      <c r="L2643" s="1">
        <v>17.29</v>
      </c>
      <c r="M2643" s="1">
        <v>31.869999999999997</v>
      </c>
      <c r="N2643" s="100">
        <v>200</v>
      </c>
      <c r="O2643" s="39" t="s">
        <v>69</v>
      </c>
      <c r="P2643" s="1">
        <v>23.12</v>
      </c>
      <c r="Q2643" s="39">
        <f>+P2643+M2643</f>
        <v>54.989999999999995</v>
      </c>
      <c r="R2643" s="99">
        <v>191</v>
      </c>
    </row>
    <row r="2644" spans="3:18" x14ac:dyDescent="0.15">
      <c r="C2644" s="97" t="s">
        <v>2669</v>
      </c>
      <c r="D2644" s="1" t="s">
        <v>68</v>
      </c>
      <c r="E2644" s="80" t="s">
        <v>61</v>
      </c>
      <c r="F2644" s="39" t="s">
        <v>62</v>
      </c>
      <c r="J2644" s="80"/>
      <c r="K2644" s="39"/>
      <c r="N2644" s="100"/>
      <c r="O2644" s="39"/>
      <c r="Q2644" s="39"/>
      <c r="R2644" s="80"/>
    </row>
    <row r="2645" spans="3:18" x14ac:dyDescent="0.15">
      <c r="C2645" s="97" t="s">
        <v>2970</v>
      </c>
      <c r="D2645" s="1" t="s">
        <v>68</v>
      </c>
      <c r="E2645" s="80" t="s">
        <v>61</v>
      </c>
      <c r="F2645" s="39" t="s">
        <v>69</v>
      </c>
      <c r="G2645" s="98">
        <v>13.09</v>
      </c>
      <c r="H2645" s="98">
        <v>0.47</v>
      </c>
      <c r="I2645" s="98">
        <v>13.56</v>
      </c>
      <c r="J2645" s="99">
        <v>549</v>
      </c>
      <c r="K2645" s="39" t="s">
        <v>69</v>
      </c>
      <c r="L2645" s="1">
        <v>16.260000000000002</v>
      </c>
      <c r="M2645" s="1">
        <v>29.82</v>
      </c>
      <c r="N2645" s="100">
        <v>478</v>
      </c>
      <c r="O2645" s="39" t="s">
        <v>69</v>
      </c>
      <c r="P2645" s="1">
        <v>22.5</v>
      </c>
      <c r="Q2645" s="39">
        <f>+P2645+M2645</f>
        <v>52.32</v>
      </c>
      <c r="R2645" s="99">
        <v>301</v>
      </c>
    </row>
    <row r="2646" spans="3:18" x14ac:dyDescent="0.15">
      <c r="C2646" s="97" t="s">
        <v>2671</v>
      </c>
      <c r="D2646" s="1" t="s">
        <v>79</v>
      </c>
      <c r="E2646" s="80" t="s">
        <v>61</v>
      </c>
      <c r="F2646" s="39" t="s">
        <v>62</v>
      </c>
      <c r="J2646" s="80"/>
      <c r="K2646" s="39"/>
      <c r="N2646" s="100"/>
      <c r="O2646" s="39"/>
      <c r="Q2646" s="39"/>
      <c r="R2646" s="80"/>
    </row>
    <row r="2647" spans="3:18" x14ac:dyDescent="0.15">
      <c r="C2647" s="97" t="s">
        <v>2672</v>
      </c>
      <c r="D2647" s="1" t="s">
        <v>85</v>
      </c>
      <c r="E2647" s="80" t="s">
        <v>61</v>
      </c>
      <c r="F2647" s="39" t="s">
        <v>69</v>
      </c>
      <c r="G2647" s="98">
        <v>12.62</v>
      </c>
      <c r="H2647" s="98">
        <v>0.78</v>
      </c>
      <c r="I2647" s="98">
        <v>13.399999999999999</v>
      </c>
      <c r="J2647" s="99">
        <v>607</v>
      </c>
      <c r="K2647" s="39" t="s">
        <v>69</v>
      </c>
      <c r="L2647" s="1">
        <v>16.96</v>
      </c>
      <c r="M2647" s="1">
        <v>30.36</v>
      </c>
      <c r="N2647" s="100">
        <v>376</v>
      </c>
      <c r="O2647" s="39" t="str">
        <f>+VLOOKUP(C2647,'[1]Notas 3º - TL'!$A$1:$B$678,2,"FALSO")</f>
        <v>SI</v>
      </c>
      <c r="Q2647" s="39"/>
      <c r="R2647" s="80"/>
    </row>
    <row r="2648" spans="3:18" x14ac:dyDescent="0.15">
      <c r="C2648" s="97" t="s">
        <v>2673</v>
      </c>
      <c r="D2648" s="1" t="s">
        <v>60</v>
      </c>
      <c r="E2648" s="80" t="s">
        <v>61</v>
      </c>
      <c r="F2648" s="39" t="s">
        <v>62</v>
      </c>
      <c r="J2648" s="80"/>
      <c r="K2648" s="39"/>
      <c r="N2648" s="100"/>
      <c r="O2648" s="39"/>
      <c r="Q2648" s="39"/>
      <c r="R2648" s="80"/>
    </row>
    <row r="2649" spans="3:18" x14ac:dyDescent="0.15">
      <c r="C2649" s="97" t="s">
        <v>2674</v>
      </c>
      <c r="D2649" s="1" t="s">
        <v>82</v>
      </c>
      <c r="E2649" s="80" t="s">
        <v>61</v>
      </c>
      <c r="F2649" s="39" t="s">
        <v>69</v>
      </c>
      <c r="G2649" s="1">
        <v>11.54</v>
      </c>
      <c r="H2649" s="1">
        <v>2.52</v>
      </c>
      <c r="I2649" s="1">
        <v>14.059999999999999</v>
      </c>
      <c r="J2649" s="80">
        <v>416</v>
      </c>
      <c r="K2649" s="39" t="s">
        <v>62</v>
      </c>
      <c r="N2649" s="100"/>
      <c r="O2649" s="39"/>
      <c r="Q2649" s="39"/>
      <c r="R2649" s="80"/>
    </row>
    <row r="2650" spans="3:18" x14ac:dyDescent="0.15">
      <c r="C2650" s="97" t="s">
        <v>2675</v>
      </c>
      <c r="D2650" s="1" t="s">
        <v>68</v>
      </c>
      <c r="E2650" s="80" t="s">
        <v>61</v>
      </c>
      <c r="F2650" s="39" t="s">
        <v>62</v>
      </c>
      <c r="J2650" s="80"/>
      <c r="K2650" s="39"/>
      <c r="N2650" s="100"/>
      <c r="O2650" s="39"/>
      <c r="Q2650" s="39"/>
      <c r="R2650" s="80"/>
    </row>
    <row r="2651" spans="3:18" x14ac:dyDescent="0.15">
      <c r="C2651" s="97" t="s">
        <v>2676</v>
      </c>
      <c r="D2651" s="1" t="s">
        <v>72</v>
      </c>
      <c r="E2651" s="80" t="s">
        <v>61</v>
      </c>
      <c r="F2651" s="39" t="s">
        <v>62</v>
      </c>
      <c r="J2651" s="80"/>
      <c r="K2651" s="39"/>
      <c r="N2651" s="100"/>
      <c r="O2651" s="39"/>
      <c r="Q2651" s="39"/>
      <c r="R2651" s="80"/>
    </row>
    <row r="2652" spans="3:18" x14ac:dyDescent="0.15">
      <c r="C2652" s="97" t="s">
        <v>2677</v>
      </c>
      <c r="D2652" s="1" t="s">
        <v>68</v>
      </c>
      <c r="E2652" s="80" t="s">
        <v>61</v>
      </c>
      <c r="F2652" s="39" t="s">
        <v>62</v>
      </c>
      <c r="J2652" s="80"/>
      <c r="K2652" s="39"/>
      <c r="N2652" s="100"/>
      <c r="O2652" s="39"/>
      <c r="Q2652" s="39"/>
      <c r="R2652" s="80"/>
    </row>
    <row r="2653" spans="3:18" x14ac:dyDescent="0.15">
      <c r="C2653" s="97" t="s">
        <v>2678</v>
      </c>
      <c r="D2653" s="1" t="s">
        <v>64</v>
      </c>
      <c r="E2653" s="80" t="s">
        <v>61</v>
      </c>
      <c r="F2653" s="39" t="s">
        <v>62</v>
      </c>
      <c r="J2653" s="80"/>
      <c r="K2653" s="39"/>
      <c r="N2653" s="100"/>
      <c r="O2653" s="39"/>
      <c r="Q2653" s="39"/>
      <c r="R2653" s="80"/>
    </row>
    <row r="2654" spans="3:18" x14ac:dyDescent="0.15">
      <c r="C2654" s="97" t="s">
        <v>2679</v>
      </c>
      <c r="D2654" s="1" t="s">
        <v>85</v>
      </c>
      <c r="E2654" s="80" t="s">
        <v>61</v>
      </c>
      <c r="F2654" s="39" t="s">
        <v>62</v>
      </c>
      <c r="J2654" s="80"/>
      <c r="K2654" s="39"/>
      <c r="N2654" s="100"/>
      <c r="O2654" s="39"/>
      <c r="Q2654" s="39"/>
      <c r="R2654" s="80"/>
    </row>
    <row r="2655" spans="3:18" x14ac:dyDescent="0.15">
      <c r="C2655" s="97" t="s">
        <v>2680</v>
      </c>
      <c r="D2655" s="1" t="s">
        <v>85</v>
      </c>
      <c r="E2655" s="80" t="s">
        <v>61</v>
      </c>
      <c r="F2655" s="39" t="s">
        <v>62</v>
      </c>
      <c r="J2655" s="80"/>
      <c r="K2655" s="39"/>
      <c r="N2655" s="100"/>
      <c r="O2655" s="39"/>
      <c r="Q2655" s="39"/>
      <c r="R2655" s="80"/>
    </row>
    <row r="2656" spans="3:18" x14ac:dyDescent="0.15">
      <c r="C2656" s="97" t="s">
        <v>2681</v>
      </c>
      <c r="D2656" s="1" t="s">
        <v>68</v>
      </c>
      <c r="E2656" s="80" t="s">
        <v>61</v>
      </c>
      <c r="F2656" s="39" t="s">
        <v>62</v>
      </c>
      <c r="J2656" s="80"/>
      <c r="K2656" s="39"/>
      <c r="N2656" s="100"/>
      <c r="O2656" s="39"/>
      <c r="Q2656" s="39"/>
      <c r="R2656" s="80"/>
    </row>
    <row r="2657" spans="2:18" x14ac:dyDescent="0.15">
      <c r="C2657" s="97" t="s">
        <v>2682</v>
      </c>
      <c r="D2657" s="1" t="s">
        <v>68</v>
      </c>
      <c r="E2657" s="80" t="s">
        <v>61</v>
      </c>
      <c r="F2657" s="39" t="s">
        <v>69</v>
      </c>
      <c r="G2657" s="98">
        <v>11.41</v>
      </c>
      <c r="H2657" s="98">
        <v>0.94</v>
      </c>
      <c r="I2657" s="98">
        <v>12.35</v>
      </c>
      <c r="J2657" s="99">
        <v>961</v>
      </c>
      <c r="K2657" s="39" t="s">
        <v>69</v>
      </c>
      <c r="L2657" s="1">
        <v>15.65</v>
      </c>
      <c r="M2657" s="1">
        <v>28</v>
      </c>
      <c r="N2657" s="100">
        <v>697</v>
      </c>
      <c r="O2657" s="39" t="str">
        <f>+VLOOKUP(C2657,'[1]Notas 3º - TL'!$A$1:$B$678,2,"FALSO")</f>
        <v>SI</v>
      </c>
      <c r="Q2657" s="39"/>
      <c r="R2657" s="80"/>
    </row>
    <row r="2658" spans="2:18" x14ac:dyDescent="0.15">
      <c r="C2658" s="97" t="s">
        <v>2683</v>
      </c>
      <c r="D2658" s="1" t="s">
        <v>68</v>
      </c>
      <c r="E2658" s="80" t="s">
        <v>88</v>
      </c>
      <c r="F2658" s="39" t="s">
        <v>62</v>
      </c>
      <c r="J2658" s="80"/>
      <c r="K2658" s="39"/>
      <c r="N2658" s="100"/>
      <c r="O2658" s="39"/>
      <c r="Q2658" s="39"/>
      <c r="R2658" s="80"/>
    </row>
    <row r="2659" spans="2:18" x14ac:dyDescent="0.15">
      <c r="C2659" s="97" t="s">
        <v>2980</v>
      </c>
      <c r="D2659" s="1" t="s">
        <v>79</v>
      </c>
      <c r="E2659" s="80" t="s">
        <v>61</v>
      </c>
      <c r="F2659" s="39" t="s">
        <v>69</v>
      </c>
      <c r="G2659" s="98">
        <v>13.83</v>
      </c>
      <c r="H2659" s="98">
        <v>2.0499999999999998</v>
      </c>
      <c r="I2659" s="98">
        <v>15.879999999999999</v>
      </c>
      <c r="J2659" s="99">
        <v>107</v>
      </c>
      <c r="K2659" s="39" t="s">
        <v>69</v>
      </c>
      <c r="L2659" s="1">
        <v>15.11</v>
      </c>
      <c r="M2659" s="1">
        <v>30.99</v>
      </c>
      <c r="N2659" s="100">
        <v>296</v>
      </c>
      <c r="O2659" s="39" t="s">
        <v>69</v>
      </c>
      <c r="P2659" s="1">
        <v>26.65</v>
      </c>
      <c r="Q2659" s="39">
        <f>+P2659+M2659</f>
        <v>57.64</v>
      </c>
      <c r="R2659" s="99">
        <v>91</v>
      </c>
    </row>
    <row r="2660" spans="2:18" x14ac:dyDescent="0.15">
      <c r="C2660" s="97" t="s">
        <v>2685</v>
      </c>
      <c r="D2660" s="1" t="s">
        <v>68</v>
      </c>
      <c r="E2660" s="80" t="s">
        <v>61</v>
      </c>
      <c r="F2660" s="39" t="s">
        <v>62</v>
      </c>
      <c r="J2660" s="80"/>
      <c r="K2660" s="39"/>
      <c r="N2660" s="100"/>
      <c r="O2660" s="39"/>
      <c r="Q2660" s="39"/>
      <c r="R2660" s="80"/>
    </row>
    <row r="2661" spans="2:18" x14ac:dyDescent="0.15">
      <c r="B2661" s="259"/>
      <c r="C2661" s="260" t="s">
        <v>2686</v>
      </c>
      <c r="D2661" s="259" t="s">
        <v>66</v>
      </c>
      <c r="E2661" s="261" t="s">
        <v>61</v>
      </c>
      <c r="F2661" s="262" t="s">
        <v>62</v>
      </c>
      <c r="G2661" s="259"/>
      <c r="H2661" s="259"/>
      <c r="I2661" s="259"/>
      <c r="J2661" s="261"/>
      <c r="K2661" s="262"/>
      <c r="L2661" s="259"/>
      <c r="M2661" s="259"/>
      <c r="N2661" s="263"/>
      <c r="O2661" s="262"/>
      <c r="P2661" s="259"/>
      <c r="Q2661" s="262"/>
      <c r="R2661" s="261"/>
    </row>
    <row r="2662" spans="2:18" x14ac:dyDescent="0.15">
      <c r="C2662" s="97" t="s">
        <v>2687</v>
      </c>
      <c r="D2662" s="1" t="s">
        <v>68</v>
      </c>
      <c r="E2662" s="80" t="s">
        <v>61</v>
      </c>
      <c r="F2662" s="39" t="s">
        <v>62</v>
      </c>
      <c r="J2662" s="80"/>
      <c r="K2662" s="39"/>
      <c r="N2662" s="100"/>
      <c r="O2662" s="39"/>
      <c r="Q2662" s="39"/>
      <c r="R2662" s="80"/>
    </row>
    <row r="2663" spans="2:18" x14ac:dyDescent="0.15">
      <c r="C2663" s="97" t="s">
        <v>2991</v>
      </c>
      <c r="D2663" s="1" t="s">
        <v>66</v>
      </c>
      <c r="E2663" s="80" t="s">
        <v>61</v>
      </c>
      <c r="F2663" s="39" t="s">
        <v>69</v>
      </c>
      <c r="G2663" s="98">
        <v>13.62</v>
      </c>
      <c r="H2663" s="98">
        <v>0.63</v>
      </c>
      <c r="I2663" s="98">
        <v>14.25</v>
      </c>
      <c r="J2663" s="99">
        <v>369</v>
      </c>
      <c r="K2663" s="39" t="s">
        <v>69</v>
      </c>
      <c r="L2663" s="1">
        <v>16.43</v>
      </c>
      <c r="M2663" s="1">
        <v>30.68</v>
      </c>
      <c r="N2663" s="100">
        <v>335</v>
      </c>
      <c r="O2663" s="39" t="s">
        <v>69</v>
      </c>
      <c r="P2663" s="1">
        <v>22.27</v>
      </c>
      <c r="Q2663" s="39">
        <f>+P2663+M2663</f>
        <v>52.95</v>
      </c>
      <c r="R2663" s="99">
        <v>276</v>
      </c>
    </row>
    <row r="2664" spans="2:18" x14ac:dyDescent="0.15">
      <c r="C2664" s="97" t="s">
        <v>2689</v>
      </c>
      <c r="D2664" s="1" t="s">
        <v>79</v>
      </c>
      <c r="E2664" s="80" t="s">
        <v>61</v>
      </c>
      <c r="F2664" s="39" t="s">
        <v>62</v>
      </c>
      <c r="J2664" s="80"/>
      <c r="K2664" s="39"/>
      <c r="N2664" s="100"/>
      <c r="O2664" s="39"/>
      <c r="Q2664" s="39"/>
      <c r="R2664" s="80"/>
    </row>
    <row r="2665" spans="2:18" x14ac:dyDescent="0.15">
      <c r="C2665" s="97" t="s">
        <v>2690</v>
      </c>
      <c r="D2665" s="1" t="s">
        <v>72</v>
      </c>
      <c r="E2665" s="80" t="s">
        <v>61</v>
      </c>
      <c r="F2665" s="39" t="s">
        <v>69</v>
      </c>
      <c r="G2665" s="98">
        <v>12.76</v>
      </c>
      <c r="H2665" s="98">
        <v>0.15</v>
      </c>
      <c r="I2665" s="98">
        <v>12.91</v>
      </c>
      <c r="J2665" s="99">
        <v>771</v>
      </c>
      <c r="K2665" s="39" t="s">
        <v>69</v>
      </c>
      <c r="L2665" s="1">
        <v>15.73</v>
      </c>
      <c r="M2665" s="1">
        <v>28.64</v>
      </c>
      <c r="N2665" s="100">
        <v>630</v>
      </c>
      <c r="O2665" s="39" t="str">
        <f>+VLOOKUP(C2665,'[1]Notas 3º - TL'!$A$1:$B$678,2,"FALSO")</f>
        <v>SI</v>
      </c>
      <c r="Q2665" s="39"/>
      <c r="R2665" s="80"/>
    </row>
    <row r="2666" spans="2:18" x14ac:dyDescent="0.15">
      <c r="C2666" s="97" t="s">
        <v>2691</v>
      </c>
      <c r="D2666" s="1" t="s">
        <v>79</v>
      </c>
      <c r="E2666" s="80" t="s">
        <v>61</v>
      </c>
      <c r="F2666" s="39" t="s">
        <v>69</v>
      </c>
      <c r="G2666" s="1">
        <v>11.5</v>
      </c>
      <c r="H2666" s="1">
        <v>1.26</v>
      </c>
      <c r="I2666" s="1">
        <v>12.76</v>
      </c>
      <c r="J2666" s="80">
        <v>831</v>
      </c>
      <c r="K2666" s="39" t="s">
        <v>62</v>
      </c>
      <c r="N2666" s="100"/>
      <c r="O2666" s="39"/>
      <c r="Q2666" s="39"/>
      <c r="R2666" s="80"/>
    </row>
    <row r="2667" spans="2:18" x14ac:dyDescent="0.15">
      <c r="C2667" s="97" t="s">
        <v>2692</v>
      </c>
      <c r="D2667" s="1" t="s">
        <v>72</v>
      </c>
      <c r="E2667" s="80" t="s">
        <v>61</v>
      </c>
      <c r="F2667" s="39" t="s">
        <v>69</v>
      </c>
      <c r="G2667" s="1">
        <v>10.63</v>
      </c>
      <c r="H2667" s="1">
        <v>0.47</v>
      </c>
      <c r="I2667" s="1">
        <v>11.100000000000001</v>
      </c>
      <c r="J2667" s="80">
        <v>1282</v>
      </c>
      <c r="K2667" s="39" t="s">
        <v>62</v>
      </c>
      <c r="N2667" s="100"/>
      <c r="O2667" s="39"/>
      <c r="Q2667" s="39"/>
      <c r="R2667" s="80"/>
    </row>
    <row r="2668" spans="2:18" x14ac:dyDescent="0.15">
      <c r="C2668" s="97" t="s">
        <v>2693</v>
      </c>
      <c r="D2668" s="1" t="s">
        <v>79</v>
      </c>
      <c r="E2668" s="80" t="s">
        <v>61</v>
      </c>
      <c r="F2668" s="39" t="s">
        <v>62</v>
      </c>
      <c r="J2668" s="80"/>
      <c r="K2668" s="39"/>
      <c r="N2668" s="100"/>
      <c r="O2668" s="39"/>
      <c r="Q2668" s="39"/>
      <c r="R2668" s="80"/>
    </row>
    <row r="2669" spans="2:18" x14ac:dyDescent="0.15">
      <c r="C2669" s="97" t="s">
        <v>2695</v>
      </c>
      <c r="D2669" s="1" t="s">
        <v>60</v>
      </c>
      <c r="E2669" s="80" t="s">
        <v>61</v>
      </c>
      <c r="F2669" s="39" t="s">
        <v>62</v>
      </c>
      <c r="J2669" s="80"/>
      <c r="K2669" s="39"/>
      <c r="N2669" s="100"/>
      <c r="O2669" s="39"/>
      <c r="Q2669" s="39"/>
      <c r="R2669" s="80"/>
    </row>
    <row r="2670" spans="2:18" x14ac:dyDescent="0.15">
      <c r="C2670" s="97" t="s">
        <v>2694</v>
      </c>
      <c r="D2670" s="1" t="s">
        <v>64</v>
      </c>
      <c r="E2670" s="80" t="s">
        <v>61</v>
      </c>
      <c r="F2670" s="39" t="s">
        <v>69</v>
      </c>
      <c r="G2670" s="98">
        <v>13.5</v>
      </c>
      <c r="H2670" s="98">
        <v>0.78</v>
      </c>
      <c r="I2670" s="98">
        <v>14.28</v>
      </c>
      <c r="J2670" s="99">
        <v>359</v>
      </c>
      <c r="K2670" s="39" t="s">
        <v>69</v>
      </c>
      <c r="L2670" s="1">
        <v>15.7</v>
      </c>
      <c r="M2670" s="1">
        <v>29.979999999999997</v>
      </c>
      <c r="N2670" s="100">
        <v>448</v>
      </c>
      <c r="O2670" s="39" t="str">
        <f>+VLOOKUP(C2670,'[1]Notas 3º - TL'!$A$1:$B$678,2,"FALSO")</f>
        <v>SI</v>
      </c>
      <c r="Q2670" s="39"/>
      <c r="R2670" s="80"/>
    </row>
    <row r="2671" spans="2:18" x14ac:dyDescent="0.15">
      <c r="C2671" s="97" t="s">
        <v>2994</v>
      </c>
      <c r="D2671" s="1" t="s">
        <v>66</v>
      </c>
      <c r="E2671" s="80" t="s">
        <v>61</v>
      </c>
      <c r="F2671" s="39" t="s">
        <v>69</v>
      </c>
      <c r="G2671" s="98">
        <v>13.21</v>
      </c>
      <c r="H2671" s="98">
        <v>1.89</v>
      </c>
      <c r="I2671" s="98">
        <v>15.100000000000001</v>
      </c>
      <c r="J2671" s="99">
        <v>208</v>
      </c>
      <c r="K2671" s="39" t="s">
        <v>69</v>
      </c>
      <c r="L2671" s="1">
        <v>15.87</v>
      </c>
      <c r="M2671" s="1">
        <v>30.97</v>
      </c>
      <c r="N2671" s="100">
        <v>299</v>
      </c>
      <c r="O2671" s="39" t="s">
        <v>69</v>
      </c>
      <c r="P2671" s="1">
        <v>26.45</v>
      </c>
      <c r="Q2671" s="39">
        <f>+P2671+M2671</f>
        <v>57.42</v>
      </c>
      <c r="R2671" s="99">
        <v>97</v>
      </c>
    </row>
    <row r="2672" spans="2:18" x14ac:dyDescent="0.15">
      <c r="C2672" s="97" t="s">
        <v>2697</v>
      </c>
      <c r="D2672" s="1" t="s">
        <v>72</v>
      </c>
      <c r="E2672" s="80" t="s">
        <v>61</v>
      </c>
      <c r="F2672" s="39" t="s">
        <v>62</v>
      </c>
      <c r="J2672" s="80"/>
      <c r="K2672" s="39"/>
      <c r="N2672" s="100"/>
      <c r="O2672" s="39"/>
      <c r="Q2672" s="39"/>
      <c r="R2672" s="80"/>
    </row>
    <row r="2673" spans="3:18" x14ac:dyDescent="0.15">
      <c r="C2673" s="97" t="s">
        <v>2698</v>
      </c>
      <c r="D2673" s="1" t="s">
        <v>68</v>
      </c>
      <c r="E2673" s="80" t="s">
        <v>61</v>
      </c>
      <c r="F2673" s="39" t="s">
        <v>69</v>
      </c>
      <c r="G2673" s="98">
        <v>12.7</v>
      </c>
      <c r="H2673" s="98">
        <v>1.89</v>
      </c>
      <c r="I2673" s="98">
        <v>14.59</v>
      </c>
      <c r="J2673" s="99">
        <v>291</v>
      </c>
      <c r="K2673" s="39" t="s">
        <v>69</v>
      </c>
      <c r="L2673" s="1">
        <v>16.309999999999999</v>
      </c>
      <c r="M2673" s="1">
        <v>30.9</v>
      </c>
      <c r="N2673" s="100">
        <v>310</v>
      </c>
      <c r="O2673" s="39" t="s">
        <v>62</v>
      </c>
      <c r="Q2673" s="39"/>
      <c r="R2673" s="80"/>
    </row>
    <row r="2674" spans="3:18" x14ac:dyDescent="0.15">
      <c r="C2674" s="97" t="s">
        <v>2699</v>
      </c>
      <c r="D2674" s="1" t="s">
        <v>66</v>
      </c>
      <c r="E2674" s="80" t="s">
        <v>61</v>
      </c>
      <c r="F2674" s="39" t="s">
        <v>62</v>
      </c>
      <c r="J2674" s="80"/>
      <c r="K2674" s="39"/>
      <c r="N2674" s="100"/>
      <c r="O2674" s="39"/>
      <c r="Q2674" s="39"/>
      <c r="R2674" s="80"/>
    </row>
    <row r="2675" spans="3:18" x14ac:dyDescent="0.15">
      <c r="C2675" s="97" t="s">
        <v>2700</v>
      </c>
      <c r="D2675" s="1" t="s">
        <v>79</v>
      </c>
      <c r="E2675" s="80" t="s">
        <v>88</v>
      </c>
      <c r="F2675" s="39" t="s">
        <v>69</v>
      </c>
      <c r="G2675" s="1">
        <v>12.73</v>
      </c>
      <c r="H2675" s="1">
        <v>2.84</v>
      </c>
      <c r="I2675" s="1">
        <v>15.57</v>
      </c>
      <c r="J2675" s="80">
        <v>149</v>
      </c>
      <c r="K2675" s="39" t="s">
        <v>62</v>
      </c>
      <c r="N2675" s="100"/>
      <c r="O2675" s="39"/>
      <c r="Q2675" s="39"/>
      <c r="R2675" s="80"/>
    </row>
    <row r="2676" spans="3:18" x14ac:dyDescent="0.15">
      <c r="C2676" s="97" t="s">
        <v>2701</v>
      </c>
      <c r="D2676" s="1" t="s">
        <v>68</v>
      </c>
      <c r="E2676" s="80" t="s">
        <v>61</v>
      </c>
      <c r="F2676" s="39" t="s">
        <v>62</v>
      </c>
      <c r="J2676" s="80"/>
      <c r="K2676" s="39"/>
      <c r="N2676" s="100"/>
      <c r="O2676" s="39"/>
      <c r="Q2676" s="39"/>
      <c r="R2676" s="80"/>
    </row>
    <row r="2677" spans="3:18" x14ac:dyDescent="0.15">
      <c r="C2677" s="97" t="s">
        <v>2995</v>
      </c>
      <c r="D2677" s="1" t="s">
        <v>72</v>
      </c>
      <c r="E2677" s="80" t="s">
        <v>61</v>
      </c>
      <c r="F2677" s="39" t="s">
        <v>69</v>
      </c>
      <c r="G2677" s="98">
        <v>15.13</v>
      </c>
      <c r="H2677" s="98">
        <v>1.73</v>
      </c>
      <c r="I2677" s="98">
        <v>16.86</v>
      </c>
      <c r="J2677" s="99">
        <v>32</v>
      </c>
      <c r="K2677" s="39" t="s">
        <v>69</v>
      </c>
      <c r="L2677" s="1">
        <v>17.690000000000001</v>
      </c>
      <c r="M2677" s="98">
        <v>34.549999999999997</v>
      </c>
      <c r="N2677" s="100">
        <v>49</v>
      </c>
      <c r="O2677" s="39" t="s">
        <v>69</v>
      </c>
      <c r="P2677" s="1">
        <v>24.21</v>
      </c>
      <c r="Q2677" s="39">
        <f>+P2677+M2677</f>
        <v>58.76</v>
      </c>
      <c r="R2677" s="99">
        <v>66</v>
      </c>
    </row>
    <row r="2678" spans="3:18" x14ac:dyDescent="0.15">
      <c r="C2678" s="97" t="s">
        <v>2703</v>
      </c>
      <c r="D2678" s="1" t="s">
        <v>64</v>
      </c>
      <c r="E2678" s="80" t="s">
        <v>61</v>
      </c>
      <c r="F2678" s="39" t="s">
        <v>62</v>
      </c>
      <c r="J2678" s="80"/>
      <c r="K2678" s="39"/>
      <c r="N2678" s="100"/>
      <c r="O2678" s="39"/>
      <c r="Q2678" s="39"/>
      <c r="R2678" s="80"/>
    </row>
    <row r="2679" spans="3:18" x14ac:dyDescent="0.15">
      <c r="C2679" s="97" t="s">
        <v>2704</v>
      </c>
      <c r="D2679" s="1" t="s">
        <v>68</v>
      </c>
      <c r="E2679" s="80" t="s">
        <v>61</v>
      </c>
      <c r="F2679" s="39" t="s">
        <v>62</v>
      </c>
      <c r="J2679" s="80"/>
      <c r="K2679" s="39"/>
      <c r="N2679" s="100"/>
      <c r="O2679" s="39"/>
      <c r="Q2679" s="39"/>
      <c r="R2679" s="80"/>
    </row>
    <row r="2680" spans="3:18" x14ac:dyDescent="0.15">
      <c r="C2680" s="97" t="s">
        <v>3005</v>
      </c>
      <c r="D2680" s="1" t="s">
        <v>68</v>
      </c>
      <c r="E2680" s="80" t="s">
        <v>61</v>
      </c>
      <c r="F2680" s="39" t="s">
        <v>69</v>
      </c>
      <c r="G2680" s="98">
        <v>11.65</v>
      </c>
      <c r="H2680" s="98">
        <v>2.21</v>
      </c>
      <c r="I2680" s="98">
        <v>13.86</v>
      </c>
      <c r="J2680" s="99">
        <v>480</v>
      </c>
      <c r="K2680" s="39" t="s">
        <v>69</v>
      </c>
      <c r="L2680" s="1">
        <v>16.23</v>
      </c>
      <c r="M2680" s="1">
        <v>30.09</v>
      </c>
      <c r="N2680" s="100">
        <v>423</v>
      </c>
      <c r="O2680" s="39" t="s">
        <v>69</v>
      </c>
      <c r="P2680" s="1">
        <v>22.68</v>
      </c>
      <c r="Q2680" s="39">
        <f>+P2680+M2680</f>
        <v>52.769999999999996</v>
      </c>
      <c r="R2680" s="99">
        <v>283</v>
      </c>
    </row>
    <row r="2681" spans="3:18" x14ac:dyDescent="0.15">
      <c r="C2681" s="97" t="s">
        <v>2706</v>
      </c>
      <c r="D2681" s="1" t="s">
        <v>85</v>
      </c>
      <c r="E2681" s="80" t="s">
        <v>61</v>
      </c>
      <c r="F2681" s="39" t="s">
        <v>62</v>
      </c>
      <c r="J2681" s="80"/>
      <c r="K2681" s="39"/>
      <c r="N2681" s="100"/>
      <c r="O2681" s="39"/>
      <c r="Q2681" s="39"/>
      <c r="R2681" s="80"/>
    </row>
    <row r="2682" spans="3:18" x14ac:dyDescent="0.15">
      <c r="C2682" s="97" t="s">
        <v>2707</v>
      </c>
      <c r="D2682" s="1" t="s">
        <v>85</v>
      </c>
      <c r="E2682" s="80" t="s">
        <v>61</v>
      </c>
      <c r="F2682" s="39" t="s">
        <v>69</v>
      </c>
      <c r="G2682" s="1">
        <v>10.16</v>
      </c>
      <c r="H2682" s="1">
        <v>1.26</v>
      </c>
      <c r="I2682" s="1">
        <v>11.42</v>
      </c>
      <c r="J2682" s="80">
        <v>1215</v>
      </c>
      <c r="K2682" s="39" t="s">
        <v>62</v>
      </c>
      <c r="N2682" s="100"/>
      <c r="O2682" s="39"/>
      <c r="Q2682" s="39"/>
      <c r="R2682" s="80"/>
    </row>
    <row r="2683" spans="3:18" x14ac:dyDescent="0.15">
      <c r="C2683" s="97" t="s">
        <v>2708</v>
      </c>
      <c r="D2683" s="1" t="s">
        <v>60</v>
      </c>
      <c r="E2683" s="80" t="s">
        <v>61</v>
      </c>
      <c r="F2683" s="39" t="s">
        <v>62</v>
      </c>
      <c r="J2683" s="80"/>
      <c r="K2683" s="39"/>
      <c r="N2683" s="100"/>
      <c r="O2683" s="39"/>
      <c r="Q2683" s="39"/>
      <c r="R2683" s="80"/>
    </row>
    <row r="2684" spans="3:18" x14ac:dyDescent="0.15">
      <c r="C2684" s="97" t="s">
        <v>2709</v>
      </c>
      <c r="D2684" s="1" t="s">
        <v>85</v>
      </c>
      <c r="E2684" s="80" t="s">
        <v>61</v>
      </c>
      <c r="F2684" s="39" t="s">
        <v>62</v>
      </c>
      <c r="J2684" s="80"/>
      <c r="K2684" s="39"/>
      <c r="N2684" s="100"/>
      <c r="O2684" s="39"/>
      <c r="Q2684" s="39"/>
      <c r="R2684" s="80"/>
    </row>
    <row r="2685" spans="3:18" x14ac:dyDescent="0.15">
      <c r="C2685" s="97" t="s">
        <v>2710</v>
      </c>
      <c r="D2685" s="1" t="s">
        <v>85</v>
      </c>
      <c r="E2685" s="80" t="s">
        <v>61</v>
      </c>
      <c r="F2685" s="39" t="s">
        <v>62</v>
      </c>
      <c r="J2685" s="80"/>
      <c r="K2685" s="39"/>
      <c r="N2685" s="100"/>
      <c r="O2685" s="39"/>
      <c r="Q2685" s="39"/>
      <c r="R2685" s="80"/>
    </row>
    <row r="2686" spans="3:18" x14ac:dyDescent="0.15">
      <c r="C2686" s="97" t="s">
        <v>2711</v>
      </c>
      <c r="D2686" s="1" t="s">
        <v>68</v>
      </c>
      <c r="E2686" s="80" t="s">
        <v>61</v>
      </c>
      <c r="F2686" s="39" t="s">
        <v>62</v>
      </c>
      <c r="J2686" s="80"/>
      <c r="K2686" s="39"/>
      <c r="N2686" s="100"/>
      <c r="O2686" s="39"/>
      <c r="Q2686" s="39"/>
      <c r="R2686" s="80"/>
    </row>
    <row r="2687" spans="3:18" x14ac:dyDescent="0.15">
      <c r="C2687" s="97" t="s">
        <v>2712</v>
      </c>
      <c r="D2687" s="1" t="s">
        <v>72</v>
      </c>
      <c r="E2687" s="80" t="s">
        <v>61</v>
      </c>
      <c r="F2687" s="39" t="s">
        <v>62</v>
      </c>
      <c r="J2687" s="80"/>
      <c r="K2687" s="39"/>
      <c r="N2687" s="100"/>
      <c r="O2687" s="39"/>
      <c r="Q2687" s="39"/>
      <c r="R2687" s="80"/>
    </row>
    <row r="2688" spans="3:18" x14ac:dyDescent="0.15">
      <c r="C2688" s="97" t="s">
        <v>2713</v>
      </c>
      <c r="D2688" s="1" t="s">
        <v>85</v>
      </c>
      <c r="E2688" s="80" t="s">
        <v>61</v>
      </c>
      <c r="F2688" s="39" t="s">
        <v>62</v>
      </c>
      <c r="J2688" s="80"/>
      <c r="K2688" s="39"/>
      <c r="N2688" s="100"/>
      <c r="O2688" s="39"/>
      <c r="Q2688" s="39"/>
      <c r="R2688" s="80"/>
    </row>
    <row r="2689" spans="3:18" x14ac:dyDescent="0.15">
      <c r="C2689" s="97" t="s">
        <v>2714</v>
      </c>
      <c r="D2689" s="1" t="s">
        <v>64</v>
      </c>
      <c r="E2689" s="80" t="s">
        <v>61</v>
      </c>
      <c r="F2689" s="39" t="s">
        <v>62</v>
      </c>
      <c r="J2689" s="80"/>
      <c r="K2689" s="39"/>
      <c r="N2689" s="100"/>
      <c r="O2689" s="39"/>
      <c r="Q2689" s="39"/>
      <c r="R2689" s="80"/>
    </row>
    <row r="2690" spans="3:18" x14ac:dyDescent="0.15">
      <c r="C2690" s="97" t="s">
        <v>2715</v>
      </c>
      <c r="D2690" s="1" t="s">
        <v>68</v>
      </c>
      <c r="E2690" s="80" t="s">
        <v>61</v>
      </c>
      <c r="F2690" s="39" t="s">
        <v>62</v>
      </c>
      <c r="J2690" s="80"/>
      <c r="K2690" s="39"/>
      <c r="N2690" s="100"/>
      <c r="O2690" s="39"/>
      <c r="Q2690" s="39"/>
      <c r="R2690" s="80"/>
    </row>
    <row r="2691" spans="3:18" x14ac:dyDescent="0.15">
      <c r="C2691" s="97" t="s">
        <v>2716</v>
      </c>
      <c r="D2691" s="1" t="s">
        <v>85</v>
      </c>
      <c r="E2691" s="80" t="s">
        <v>61</v>
      </c>
      <c r="F2691" s="39" t="s">
        <v>62</v>
      </c>
      <c r="J2691" s="80"/>
      <c r="K2691" s="39"/>
      <c r="N2691" s="100"/>
      <c r="O2691" s="39"/>
      <c r="Q2691" s="39"/>
      <c r="R2691" s="80"/>
    </row>
    <row r="2692" spans="3:18" x14ac:dyDescent="0.15">
      <c r="C2692" s="97" t="s">
        <v>2717</v>
      </c>
      <c r="D2692" s="1" t="s">
        <v>72</v>
      </c>
      <c r="E2692" s="80" t="s">
        <v>61</v>
      </c>
      <c r="F2692" s="39" t="s">
        <v>62</v>
      </c>
      <c r="J2692" s="80"/>
      <c r="K2692" s="39"/>
      <c r="N2692" s="100"/>
      <c r="O2692" s="39"/>
      <c r="Q2692" s="39"/>
      <c r="R2692" s="80"/>
    </row>
    <row r="2693" spans="3:18" x14ac:dyDescent="0.15">
      <c r="C2693" s="97" t="s">
        <v>2718</v>
      </c>
      <c r="D2693" s="1" t="s">
        <v>85</v>
      </c>
      <c r="E2693" s="80" t="s">
        <v>61</v>
      </c>
      <c r="F2693" s="39" t="s">
        <v>62</v>
      </c>
      <c r="J2693" s="80"/>
      <c r="K2693" s="39"/>
      <c r="N2693" s="100"/>
      <c r="O2693" s="39"/>
      <c r="Q2693" s="39"/>
      <c r="R2693" s="80"/>
    </row>
    <row r="2694" spans="3:18" x14ac:dyDescent="0.15">
      <c r="C2694" s="97" t="s">
        <v>2719</v>
      </c>
      <c r="D2694" s="1" t="s">
        <v>79</v>
      </c>
      <c r="E2694" s="80" t="s">
        <v>61</v>
      </c>
      <c r="F2694" s="39" t="s">
        <v>69</v>
      </c>
      <c r="G2694" s="1">
        <v>10.210000000000001</v>
      </c>
      <c r="H2694" s="1">
        <v>0.15</v>
      </c>
      <c r="I2694" s="1">
        <v>10.360000000000001</v>
      </c>
      <c r="J2694" s="80">
        <v>1367</v>
      </c>
      <c r="K2694" s="39" t="s">
        <v>62</v>
      </c>
      <c r="N2694" s="100"/>
      <c r="O2694" s="39"/>
      <c r="Q2694" s="39"/>
      <c r="R2694" s="80"/>
    </row>
    <row r="2695" spans="3:18" x14ac:dyDescent="0.15">
      <c r="C2695" s="97" t="s">
        <v>2720</v>
      </c>
      <c r="D2695" s="1" t="s">
        <v>79</v>
      </c>
      <c r="E2695" s="80" t="s">
        <v>61</v>
      </c>
      <c r="F2695" s="39" t="s">
        <v>69</v>
      </c>
      <c r="G2695" s="1">
        <v>10.58</v>
      </c>
      <c r="H2695" s="1">
        <v>0</v>
      </c>
      <c r="I2695" s="1">
        <v>10.58</v>
      </c>
      <c r="J2695" s="80">
        <v>1353</v>
      </c>
      <c r="K2695" s="39" t="s">
        <v>62</v>
      </c>
      <c r="N2695" s="100"/>
      <c r="O2695" s="39"/>
      <c r="Q2695" s="39"/>
      <c r="R2695" s="80"/>
    </row>
    <row r="2696" spans="3:18" x14ac:dyDescent="0.15">
      <c r="C2696" s="97" t="s">
        <v>2721</v>
      </c>
      <c r="D2696" s="1" t="s">
        <v>79</v>
      </c>
      <c r="E2696" s="80" t="s">
        <v>61</v>
      </c>
      <c r="F2696" s="39" t="s">
        <v>62</v>
      </c>
      <c r="J2696" s="80"/>
      <c r="K2696" s="39"/>
      <c r="N2696" s="100"/>
      <c r="O2696" s="39"/>
      <c r="Q2696" s="39"/>
      <c r="R2696" s="80"/>
    </row>
    <row r="2697" spans="3:18" x14ac:dyDescent="0.15">
      <c r="C2697" s="97" t="s">
        <v>2722</v>
      </c>
      <c r="D2697" s="1" t="s">
        <v>66</v>
      </c>
      <c r="E2697" s="80" t="s">
        <v>61</v>
      </c>
      <c r="F2697" s="39" t="s">
        <v>62</v>
      </c>
      <c r="J2697" s="80"/>
      <c r="K2697" s="39"/>
      <c r="N2697" s="100"/>
      <c r="O2697" s="39"/>
      <c r="Q2697" s="39"/>
      <c r="R2697" s="80"/>
    </row>
    <row r="2698" spans="3:18" x14ac:dyDescent="0.15">
      <c r="C2698" s="97" t="s">
        <v>2723</v>
      </c>
      <c r="D2698" s="1" t="s">
        <v>66</v>
      </c>
      <c r="E2698" s="80" t="s">
        <v>61</v>
      </c>
      <c r="F2698" s="39" t="s">
        <v>62</v>
      </c>
      <c r="J2698" s="80"/>
      <c r="K2698" s="39"/>
      <c r="N2698" s="100"/>
      <c r="O2698" s="39"/>
      <c r="Q2698" s="39"/>
      <c r="R2698" s="80"/>
    </row>
    <row r="2699" spans="3:18" x14ac:dyDescent="0.15">
      <c r="C2699" s="97" t="s">
        <v>2724</v>
      </c>
      <c r="D2699" s="1" t="s">
        <v>66</v>
      </c>
      <c r="E2699" s="80" t="s">
        <v>61</v>
      </c>
      <c r="F2699" s="39" t="s">
        <v>62</v>
      </c>
      <c r="J2699" s="80"/>
      <c r="K2699" s="39"/>
      <c r="N2699" s="100"/>
      <c r="O2699" s="39"/>
      <c r="Q2699" s="39"/>
      <c r="R2699" s="80"/>
    </row>
    <row r="2700" spans="3:18" x14ac:dyDescent="0.15">
      <c r="C2700" s="97" t="s">
        <v>2725</v>
      </c>
      <c r="D2700" s="1" t="s">
        <v>66</v>
      </c>
      <c r="E2700" s="80" t="s">
        <v>61</v>
      </c>
      <c r="F2700" s="39" t="s">
        <v>62</v>
      </c>
      <c r="J2700" s="80"/>
      <c r="K2700" s="39"/>
      <c r="N2700" s="100"/>
      <c r="O2700" s="39"/>
      <c r="Q2700" s="39"/>
      <c r="R2700" s="80"/>
    </row>
    <row r="2701" spans="3:18" x14ac:dyDescent="0.15">
      <c r="C2701" s="97" t="s">
        <v>2726</v>
      </c>
      <c r="D2701" s="1" t="s">
        <v>85</v>
      </c>
      <c r="E2701" s="80" t="s">
        <v>61</v>
      </c>
      <c r="F2701" s="39" t="s">
        <v>69</v>
      </c>
      <c r="G2701" s="98">
        <v>10.35</v>
      </c>
      <c r="H2701" s="98">
        <v>1.26</v>
      </c>
      <c r="I2701" s="98">
        <v>11.61</v>
      </c>
      <c r="J2701" s="99">
        <v>1171</v>
      </c>
      <c r="K2701" s="39" t="s">
        <v>69</v>
      </c>
      <c r="L2701" s="1">
        <v>15.47</v>
      </c>
      <c r="M2701" s="1">
        <v>27.08</v>
      </c>
      <c r="N2701" s="100">
        <v>769</v>
      </c>
      <c r="O2701" s="39" t="str">
        <f>+VLOOKUP(C2701,'[1]Notas 3º - TL'!$A$1:$B$678,2,"FALSO")</f>
        <v>SI</v>
      </c>
      <c r="Q2701" s="39"/>
      <c r="R2701" s="80"/>
    </row>
    <row r="2702" spans="3:18" x14ac:dyDescent="0.15">
      <c r="C2702" s="97" t="s">
        <v>2727</v>
      </c>
      <c r="D2702" s="1" t="s">
        <v>64</v>
      </c>
      <c r="E2702" s="80" t="s">
        <v>61</v>
      </c>
      <c r="F2702" s="39" t="s">
        <v>62</v>
      </c>
      <c r="J2702" s="80"/>
      <c r="K2702" s="39"/>
      <c r="N2702" s="100"/>
      <c r="O2702" s="39"/>
      <c r="Q2702" s="39"/>
      <c r="R2702" s="80"/>
    </row>
    <row r="2703" spans="3:18" x14ac:dyDescent="0.15">
      <c r="C2703" s="97" t="s">
        <v>3008</v>
      </c>
      <c r="D2703" s="1" t="s">
        <v>79</v>
      </c>
      <c r="E2703" s="80" t="s">
        <v>61</v>
      </c>
      <c r="F2703" s="39" t="s">
        <v>69</v>
      </c>
      <c r="G2703" s="98">
        <v>14.61</v>
      </c>
      <c r="H2703" s="98">
        <v>0.78</v>
      </c>
      <c r="I2703" s="98">
        <v>15.389999999999999</v>
      </c>
      <c r="J2703" s="99">
        <v>171</v>
      </c>
      <c r="K2703" s="39" t="s">
        <v>69</v>
      </c>
      <c r="L2703" s="1">
        <v>17.760000000000002</v>
      </c>
      <c r="M2703" s="1">
        <v>33.15</v>
      </c>
      <c r="N2703" s="100">
        <v>113</v>
      </c>
      <c r="O2703" s="39" t="s">
        <v>69</v>
      </c>
      <c r="P2703" s="1">
        <v>24.94</v>
      </c>
      <c r="Q2703" s="39">
        <f>+P2703+M2703</f>
        <v>58.09</v>
      </c>
      <c r="R2703" s="99">
        <v>82</v>
      </c>
    </row>
    <row r="2704" spans="3:18" x14ac:dyDescent="0.15">
      <c r="C2704" s="97" t="s">
        <v>2729</v>
      </c>
      <c r="D2704" s="1" t="s">
        <v>82</v>
      </c>
      <c r="E2704" s="80" t="s">
        <v>61</v>
      </c>
      <c r="F2704" s="39" t="s">
        <v>62</v>
      </c>
      <c r="J2704" s="80"/>
      <c r="K2704" s="39"/>
      <c r="N2704" s="100"/>
      <c r="O2704" s="39"/>
      <c r="Q2704" s="39"/>
      <c r="R2704" s="80"/>
    </row>
    <row r="2705" spans="3:18" x14ac:dyDescent="0.15">
      <c r="C2705" s="97" t="s">
        <v>2730</v>
      </c>
      <c r="D2705" s="1" t="s">
        <v>85</v>
      </c>
      <c r="E2705" s="80" t="s">
        <v>61</v>
      </c>
      <c r="F2705" s="39" t="s">
        <v>62</v>
      </c>
      <c r="J2705" s="80"/>
      <c r="K2705" s="39"/>
      <c r="N2705" s="100"/>
      <c r="O2705" s="39"/>
      <c r="Q2705" s="39"/>
      <c r="R2705" s="80"/>
    </row>
    <row r="2706" spans="3:18" x14ac:dyDescent="0.15">
      <c r="C2706" s="97" t="s">
        <v>2731</v>
      </c>
      <c r="D2706" s="1" t="s">
        <v>72</v>
      </c>
      <c r="E2706" s="80" t="s">
        <v>61</v>
      </c>
      <c r="F2706" s="39" t="s">
        <v>62</v>
      </c>
      <c r="J2706" s="80"/>
      <c r="K2706" s="39"/>
      <c r="N2706" s="100"/>
      <c r="O2706" s="39"/>
      <c r="Q2706" s="39"/>
      <c r="R2706" s="80"/>
    </row>
    <row r="2707" spans="3:18" x14ac:dyDescent="0.15">
      <c r="C2707" s="97" t="s">
        <v>2732</v>
      </c>
      <c r="D2707" s="1" t="s">
        <v>79</v>
      </c>
      <c r="E2707" s="80" t="s">
        <v>61</v>
      </c>
      <c r="F2707" s="39" t="s">
        <v>62</v>
      </c>
      <c r="J2707" s="80"/>
      <c r="K2707" s="39"/>
      <c r="N2707" s="100"/>
      <c r="O2707" s="39"/>
      <c r="Q2707" s="39"/>
      <c r="R2707" s="80"/>
    </row>
    <row r="2708" spans="3:18" x14ac:dyDescent="0.15">
      <c r="C2708" s="97" t="s">
        <v>2733</v>
      </c>
      <c r="D2708" s="1" t="s">
        <v>60</v>
      </c>
      <c r="E2708" s="80" t="s">
        <v>61</v>
      </c>
      <c r="F2708" s="39" t="s">
        <v>62</v>
      </c>
      <c r="J2708" s="80"/>
      <c r="K2708" s="39"/>
      <c r="N2708" s="100"/>
      <c r="O2708" s="39"/>
      <c r="Q2708" s="39"/>
      <c r="R2708" s="80"/>
    </row>
    <row r="2709" spans="3:18" x14ac:dyDescent="0.15">
      <c r="C2709" s="97" t="s">
        <v>2734</v>
      </c>
      <c r="D2709" s="1" t="s">
        <v>64</v>
      </c>
      <c r="E2709" s="80" t="s">
        <v>61</v>
      </c>
      <c r="F2709" s="39" t="s">
        <v>69</v>
      </c>
      <c r="G2709" s="1">
        <v>10.02</v>
      </c>
      <c r="H2709" s="1">
        <v>0.78</v>
      </c>
      <c r="I2709" s="1">
        <v>10.799999999999999</v>
      </c>
      <c r="J2709" s="80">
        <v>1335</v>
      </c>
      <c r="K2709" s="39" t="s">
        <v>62</v>
      </c>
      <c r="N2709" s="100"/>
      <c r="O2709" s="39"/>
      <c r="Q2709" s="39"/>
      <c r="R2709" s="80"/>
    </row>
    <row r="2710" spans="3:18" x14ac:dyDescent="0.15">
      <c r="C2710" s="97" t="s">
        <v>2735</v>
      </c>
      <c r="D2710" s="1" t="s">
        <v>64</v>
      </c>
      <c r="E2710" s="80" t="s">
        <v>61</v>
      </c>
      <c r="F2710" s="39" t="s">
        <v>62</v>
      </c>
      <c r="J2710" s="80"/>
      <c r="K2710" s="39"/>
      <c r="N2710" s="100"/>
      <c r="O2710" s="39"/>
      <c r="Q2710" s="39"/>
      <c r="R2710" s="80"/>
    </row>
    <row r="2711" spans="3:18" x14ac:dyDescent="0.15">
      <c r="C2711" s="97" t="s">
        <v>2736</v>
      </c>
      <c r="D2711" s="1" t="s">
        <v>85</v>
      </c>
      <c r="E2711" s="80" t="s">
        <v>61</v>
      </c>
      <c r="F2711" s="39" t="s">
        <v>62</v>
      </c>
      <c r="J2711" s="80"/>
      <c r="K2711" s="39"/>
      <c r="N2711" s="100"/>
      <c r="O2711" s="39"/>
      <c r="Q2711" s="39"/>
      <c r="R2711" s="80"/>
    </row>
    <row r="2712" spans="3:18" x14ac:dyDescent="0.15">
      <c r="C2712" s="97" t="s">
        <v>3037</v>
      </c>
      <c r="D2712" s="1" t="s">
        <v>64</v>
      </c>
      <c r="E2712" s="80" t="s">
        <v>61</v>
      </c>
      <c r="F2712" s="39" t="s">
        <v>69</v>
      </c>
      <c r="G2712" s="98">
        <v>16.03</v>
      </c>
      <c r="H2712" s="98">
        <v>2.21</v>
      </c>
      <c r="I2712" s="98">
        <v>18.240000000000002</v>
      </c>
      <c r="J2712" s="99">
        <v>9</v>
      </c>
      <c r="K2712" s="39" t="s">
        <v>69</v>
      </c>
      <c r="L2712" s="1">
        <v>19.88</v>
      </c>
      <c r="M2712" s="1">
        <v>38.120000000000005</v>
      </c>
      <c r="N2712" s="100">
        <v>3</v>
      </c>
      <c r="O2712" s="39" t="s">
        <v>69</v>
      </c>
      <c r="P2712" s="1">
        <v>29.18</v>
      </c>
      <c r="Q2712" s="39">
        <f>+P2712+M2712</f>
        <v>67.300000000000011</v>
      </c>
      <c r="R2712" s="99">
        <v>1</v>
      </c>
    </row>
    <row r="2713" spans="3:18" x14ac:dyDescent="0.15">
      <c r="C2713" s="97" t="s">
        <v>2738</v>
      </c>
      <c r="D2713" s="1" t="s">
        <v>85</v>
      </c>
      <c r="E2713" s="80" t="s">
        <v>61</v>
      </c>
      <c r="F2713" s="39" t="s">
        <v>62</v>
      </c>
      <c r="J2713" s="80"/>
      <c r="K2713" s="39"/>
      <c r="N2713" s="100"/>
      <c r="O2713" s="39"/>
      <c r="Q2713" s="39"/>
      <c r="R2713" s="80"/>
    </row>
    <row r="2714" spans="3:18" x14ac:dyDescent="0.15">
      <c r="C2714" s="97" t="s">
        <v>2739</v>
      </c>
      <c r="D2714" s="1" t="s">
        <v>60</v>
      </c>
      <c r="E2714" s="80" t="s">
        <v>88</v>
      </c>
      <c r="F2714" s="39" t="s">
        <v>62</v>
      </c>
      <c r="J2714" s="80"/>
      <c r="K2714" s="39"/>
      <c r="N2714" s="100"/>
      <c r="O2714" s="39"/>
      <c r="Q2714" s="39"/>
      <c r="R2714" s="80"/>
    </row>
    <row r="2715" spans="3:18" x14ac:dyDescent="0.15">
      <c r="C2715" s="97" t="s">
        <v>2740</v>
      </c>
      <c r="D2715" s="1" t="s">
        <v>82</v>
      </c>
      <c r="E2715" s="80" t="s">
        <v>61</v>
      </c>
      <c r="F2715" s="39" t="s">
        <v>69</v>
      </c>
      <c r="G2715" s="98">
        <v>11.81</v>
      </c>
      <c r="H2715" s="98">
        <v>0.94</v>
      </c>
      <c r="I2715" s="98">
        <v>12.75</v>
      </c>
      <c r="J2715" s="99">
        <v>836</v>
      </c>
      <c r="K2715" s="39" t="s">
        <v>69</v>
      </c>
      <c r="L2715" s="1">
        <v>17.399999999999999</v>
      </c>
      <c r="M2715" s="1">
        <v>30.15</v>
      </c>
      <c r="N2715" s="100">
        <v>407</v>
      </c>
      <c r="O2715" s="39" t="str">
        <f>+VLOOKUP(C2715,'[1]Notas 3º - TL'!$A$1:$B$678,2,"FALSO")</f>
        <v>SI</v>
      </c>
      <c r="Q2715" s="39"/>
      <c r="R2715" s="80"/>
    </row>
    <row r="2716" spans="3:18" x14ac:dyDescent="0.15">
      <c r="C2716" s="97" t="s">
        <v>2741</v>
      </c>
      <c r="D2716" s="1" t="s">
        <v>64</v>
      </c>
      <c r="E2716" s="80" t="s">
        <v>61</v>
      </c>
      <c r="F2716" s="39" t="s">
        <v>69</v>
      </c>
      <c r="G2716" s="1">
        <v>11.22</v>
      </c>
      <c r="H2716" s="1">
        <v>2.84</v>
      </c>
      <c r="I2716" s="1">
        <v>14.06</v>
      </c>
      <c r="J2716" s="80">
        <v>417</v>
      </c>
      <c r="K2716" s="39" t="s">
        <v>62</v>
      </c>
      <c r="N2716" s="100"/>
      <c r="O2716" s="39"/>
      <c r="Q2716" s="39"/>
      <c r="R2716" s="80"/>
    </row>
    <row r="2717" spans="3:18" x14ac:dyDescent="0.15">
      <c r="C2717" s="97" t="s">
        <v>3039</v>
      </c>
      <c r="D2717" s="1" t="s">
        <v>60</v>
      </c>
      <c r="E2717" s="80" t="s">
        <v>61</v>
      </c>
      <c r="F2717" s="39" t="s">
        <v>69</v>
      </c>
      <c r="G2717" s="98">
        <v>11.85</v>
      </c>
      <c r="H2717" s="98">
        <v>2.21</v>
      </c>
      <c r="I2717" s="98">
        <v>14.059999999999999</v>
      </c>
      <c r="J2717" s="99">
        <v>415</v>
      </c>
      <c r="K2717" s="39" t="s">
        <v>69</v>
      </c>
      <c r="L2717" s="1">
        <v>17.48</v>
      </c>
      <c r="M2717" s="1">
        <v>31.54</v>
      </c>
      <c r="N2717" s="100">
        <v>234</v>
      </c>
      <c r="O2717" s="39" t="s">
        <v>69</v>
      </c>
      <c r="P2717" s="1">
        <v>23.85</v>
      </c>
      <c r="Q2717" s="39">
        <f>+P2717+M2717</f>
        <v>55.39</v>
      </c>
      <c r="R2717" s="99">
        <v>162</v>
      </c>
    </row>
    <row r="2718" spans="3:18" x14ac:dyDescent="0.15">
      <c r="C2718" s="97" t="s">
        <v>2743</v>
      </c>
      <c r="D2718" s="1" t="s">
        <v>60</v>
      </c>
      <c r="E2718" s="80" t="s">
        <v>61</v>
      </c>
      <c r="F2718" s="39" t="s">
        <v>62</v>
      </c>
      <c r="J2718" s="80"/>
      <c r="K2718" s="39"/>
      <c r="N2718" s="100"/>
      <c r="O2718" s="39"/>
      <c r="Q2718" s="39"/>
      <c r="R2718" s="80"/>
    </row>
    <row r="2719" spans="3:18" x14ac:dyDescent="0.15">
      <c r="C2719" s="97" t="s">
        <v>2744</v>
      </c>
      <c r="D2719" s="1" t="s">
        <v>60</v>
      </c>
      <c r="E2719" s="80" t="s">
        <v>61</v>
      </c>
      <c r="F2719" s="39" t="s">
        <v>62</v>
      </c>
      <c r="J2719" s="80"/>
      <c r="K2719" s="39"/>
      <c r="N2719" s="100"/>
      <c r="O2719" s="39"/>
      <c r="Q2719" s="39"/>
      <c r="R2719" s="80"/>
    </row>
    <row r="2720" spans="3:18" x14ac:dyDescent="0.15">
      <c r="C2720" s="97" t="s">
        <v>2745</v>
      </c>
      <c r="D2720" s="1" t="s">
        <v>68</v>
      </c>
      <c r="E2720" s="80" t="s">
        <v>61</v>
      </c>
      <c r="F2720" s="39" t="s">
        <v>62</v>
      </c>
      <c r="J2720" s="80"/>
      <c r="K2720" s="39"/>
      <c r="N2720" s="100"/>
      <c r="O2720" s="39"/>
      <c r="Q2720" s="39"/>
      <c r="R2720" s="80"/>
    </row>
    <row r="2721" spans="3:18" x14ac:dyDescent="0.15">
      <c r="C2721" s="97" t="s">
        <v>2746</v>
      </c>
      <c r="D2721" s="1" t="s">
        <v>66</v>
      </c>
      <c r="E2721" s="80" t="s">
        <v>61</v>
      </c>
      <c r="F2721" s="39" t="s">
        <v>62</v>
      </c>
      <c r="J2721" s="80"/>
      <c r="K2721" s="39"/>
      <c r="N2721" s="100"/>
      <c r="O2721" s="39"/>
      <c r="Q2721" s="39"/>
      <c r="R2721" s="80"/>
    </row>
    <row r="2722" spans="3:18" x14ac:dyDescent="0.15">
      <c r="C2722" s="97" t="s">
        <v>2747</v>
      </c>
      <c r="D2722" s="1" t="s">
        <v>66</v>
      </c>
      <c r="E2722" s="80" t="s">
        <v>61</v>
      </c>
      <c r="F2722" s="39" t="s">
        <v>62</v>
      </c>
      <c r="J2722" s="80"/>
      <c r="K2722" s="39"/>
      <c r="N2722" s="100"/>
      <c r="O2722" s="39"/>
      <c r="Q2722" s="39"/>
      <c r="R2722" s="80"/>
    </row>
    <row r="2723" spans="3:18" x14ac:dyDescent="0.15">
      <c r="C2723" s="97" t="s">
        <v>2748</v>
      </c>
      <c r="D2723" s="1" t="s">
        <v>68</v>
      </c>
      <c r="E2723" s="80" t="s">
        <v>61</v>
      </c>
      <c r="F2723" s="39" t="s">
        <v>62</v>
      </c>
      <c r="J2723" s="80"/>
      <c r="K2723" s="39"/>
      <c r="N2723" s="100"/>
      <c r="O2723" s="39"/>
      <c r="Q2723" s="39"/>
      <c r="R2723" s="80"/>
    </row>
    <row r="2724" spans="3:18" x14ac:dyDescent="0.15">
      <c r="C2724" s="97" t="s">
        <v>2749</v>
      </c>
      <c r="D2724" s="1" t="s">
        <v>68</v>
      </c>
      <c r="E2724" s="80" t="s">
        <v>61</v>
      </c>
      <c r="F2724" s="39" t="s">
        <v>69</v>
      </c>
      <c r="G2724" s="1">
        <v>11.1</v>
      </c>
      <c r="H2724" s="1">
        <v>0.78</v>
      </c>
      <c r="I2724" s="1">
        <v>11.879999999999999</v>
      </c>
      <c r="J2724" s="80">
        <v>1095</v>
      </c>
      <c r="K2724" s="39" t="s">
        <v>62</v>
      </c>
      <c r="N2724" s="100"/>
      <c r="O2724" s="39"/>
      <c r="Q2724" s="39"/>
      <c r="R2724" s="80"/>
    </row>
    <row r="2725" spans="3:18" x14ac:dyDescent="0.15">
      <c r="C2725" s="97" t="s">
        <v>2750</v>
      </c>
      <c r="D2725" s="1" t="s">
        <v>68</v>
      </c>
      <c r="E2725" s="80" t="s">
        <v>61</v>
      </c>
      <c r="F2725" s="39" t="s">
        <v>62</v>
      </c>
      <c r="J2725" s="80"/>
      <c r="K2725" s="39"/>
      <c r="N2725" s="100"/>
      <c r="O2725" s="39"/>
      <c r="Q2725" s="39"/>
      <c r="R2725" s="80"/>
    </row>
    <row r="2726" spans="3:18" x14ac:dyDescent="0.15">
      <c r="C2726" s="97" t="s">
        <v>2751</v>
      </c>
      <c r="D2726" s="1" t="s">
        <v>68</v>
      </c>
      <c r="E2726" s="80" t="s">
        <v>61</v>
      </c>
      <c r="F2726" s="39" t="s">
        <v>62</v>
      </c>
      <c r="J2726" s="80"/>
      <c r="K2726" s="39"/>
      <c r="N2726" s="100"/>
      <c r="O2726" s="39"/>
      <c r="Q2726" s="39"/>
      <c r="R2726" s="80"/>
    </row>
    <row r="2727" spans="3:18" x14ac:dyDescent="0.15">
      <c r="C2727" s="97" t="s">
        <v>2752</v>
      </c>
      <c r="D2727" s="1" t="s">
        <v>64</v>
      </c>
      <c r="E2727" s="80" t="s">
        <v>61</v>
      </c>
      <c r="F2727" s="39" t="s">
        <v>62</v>
      </c>
      <c r="J2727" s="80"/>
      <c r="K2727" s="39"/>
      <c r="N2727" s="100"/>
      <c r="O2727" s="39"/>
      <c r="Q2727" s="39"/>
      <c r="R2727" s="80"/>
    </row>
    <row r="2728" spans="3:18" x14ac:dyDescent="0.15">
      <c r="C2728" s="97" t="s">
        <v>2753</v>
      </c>
      <c r="D2728" s="1" t="s">
        <v>68</v>
      </c>
      <c r="E2728" s="80" t="s">
        <v>61</v>
      </c>
      <c r="F2728" s="39" t="s">
        <v>69</v>
      </c>
      <c r="G2728" s="1">
        <v>11.49</v>
      </c>
      <c r="H2728" s="1">
        <v>1.26</v>
      </c>
      <c r="I2728" s="1">
        <v>12.75</v>
      </c>
      <c r="J2728" s="80">
        <v>839</v>
      </c>
      <c r="K2728" s="39" t="s">
        <v>62</v>
      </c>
      <c r="N2728" s="100"/>
      <c r="O2728" s="39"/>
      <c r="Q2728" s="39"/>
      <c r="R2728" s="80"/>
    </row>
    <row r="2729" spans="3:18" x14ac:dyDescent="0.15">
      <c r="C2729" s="97" t="s">
        <v>2754</v>
      </c>
      <c r="D2729" s="1" t="s">
        <v>64</v>
      </c>
      <c r="E2729" s="80" t="s">
        <v>61</v>
      </c>
      <c r="F2729" s="39" t="s">
        <v>69</v>
      </c>
      <c r="G2729" s="98">
        <v>10.17</v>
      </c>
      <c r="H2729" s="98">
        <v>0.78</v>
      </c>
      <c r="I2729" s="98">
        <v>10.95</v>
      </c>
      <c r="J2729" s="99">
        <v>1314</v>
      </c>
      <c r="K2729" s="39" t="s">
        <v>69</v>
      </c>
      <c r="L2729" s="1">
        <v>16.05</v>
      </c>
      <c r="M2729" s="1">
        <v>27</v>
      </c>
      <c r="N2729" s="100">
        <v>773</v>
      </c>
      <c r="O2729" s="39" t="str">
        <f>+VLOOKUP(C2729,'[1]Notas 3º - TL'!$A$1:$B$678,2,"FALSO")</f>
        <v>SI</v>
      </c>
      <c r="Q2729" s="39"/>
      <c r="R2729" s="80"/>
    </row>
    <row r="2730" spans="3:18" x14ac:dyDescent="0.15">
      <c r="C2730" s="97" t="s">
        <v>3052</v>
      </c>
      <c r="D2730" s="1" t="s">
        <v>68</v>
      </c>
      <c r="E2730" s="80" t="s">
        <v>61</v>
      </c>
      <c r="F2730" s="39" t="s">
        <v>69</v>
      </c>
      <c r="G2730" s="98">
        <v>14.43</v>
      </c>
      <c r="H2730" s="98">
        <v>1.57</v>
      </c>
      <c r="I2730" s="98">
        <v>16</v>
      </c>
      <c r="J2730" s="99">
        <v>98</v>
      </c>
      <c r="K2730" s="39" t="s">
        <v>69</v>
      </c>
      <c r="L2730" s="98">
        <v>15.01</v>
      </c>
      <c r="M2730" s="1">
        <v>31.009999999999998</v>
      </c>
      <c r="N2730" s="100">
        <v>293</v>
      </c>
      <c r="O2730" s="39" t="s">
        <v>69</v>
      </c>
      <c r="P2730" s="1">
        <v>21.69</v>
      </c>
      <c r="Q2730" s="39">
        <f>+P2730+M2730</f>
        <v>52.7</v>
      </c>
      <c r="R2730" s="99">
        <v>285</v>
      </c>
    </row>
    <row r="2731" spans="3:18" x14ac:dyDescent="0.15">
      <c r="C2731" s="97" t="s">
        <v>2756</v>
      </c>
      <c r="D2731" s="1" t="s">
        <v>85</v>
      </c>
      <c r="E2731" s="80" t="s">
        <v>61</v>
      </c>
      <c r="F2731" s="39" t="s">
        <v>62</v>
      </c>
      <c r="J2731" s="80"/>
      <c r="K2731" s="39"/>
      <c r="N2731" s="100"/>
      <c r="O2731" s="39"/>
      <c r="Q2731" s="39"/>
      <c r="R2731" s="80"/>
    </row>
    <row r="2732" spans="3:18" x14ac:dyDescent="0.15">
      <c r="C2732" s="97" t="s">
        <v>2757</v>
      </c>
      <c r="D2732" s="1" t="s">
        <v>68</v>
      </c>
      <c r="E2732" s="80" t="s">
        <v>61</v>
      </c>
      <c r="F2732" s="39" t="s">
        <v>62</v>
      </c>
      <c r="J2732" s="80"/>
      <c r="K2732" s="39"/>
      <c r="N2732" s="100"/>
      <c r="O2732" s="39"/>
      <c r="Q2732" s="39"/>
      <c r="R2732" s="80"/>
    </row>
    <row r="2733" spans="3:18" x14ac:dyDescent="0.15">
      <c r="C2733" s="97" t="s">
        <v>3058</v>
      </c>
      <c r="D2733" s="1" t="s">
        <v>66</v>
      </c>
      <c r="E2733" s="80" t="s">
        <v>61</v>
      </c>
      <c r="F2733" s="39" t="s">
        <v>69</v>
      </c>
      <c r="G2733" s="98">
        <v>13.86</v>
      </c>
      <c r="H2733" s="98">
        <v>1.73</v>
      </c>
      <c r="I2733" s="98">
        <v>15.59</v>
      </c>
      <c r="J2733" s="99">
        <v>147</v>
      </c>
      <c r="K2733" s="39" t="s">
        <v>69</v>
      </c>
      <c r="L2733" s="1">
        <v>15.76</v>
      </c>
      <c r="M2733" s="1">
        <v>31.35</v>
      </c>
      <c r="N2733" s="100">
        <v>254</v>
      </c>
      <c r="O2733" s="39" t="s">
        <v>69</v>
      </c>
      <c r="P2733" s="1">
        <v>23.72</v>
      </c>
      <c r="Q2733" s="39">
        <f>+P2733+M2733</f>
        <v>55.07</v>
      </c>
      <c r="R2733" s="99">
        <v>184</v>
      </c>
    </row>
    <row r="2734" spans="3:18" x14ac:dyDescent="0.15">
      <c r="C2734" s="97" t="s">
        <v>2759</v>
      </c>
      <c r="D2734" s="1" t="s">
        <v>66</v>
      </c>
      <c r="E2734" s="80" t="s">
        <v>61</v>
      </c>
      <c r="F2734" s="39" t="s">
        <v>62</v>
      </c>
      <c r="J2734" s="80"/>
      <c r="K2734" s="39"/>
      <c r="N2734" s="100"/>
      <c r="O2734" s="39"/>
      <c r="Q2734" s="39"/>
      <c r="R2734" s="80"/>
    </row>
    <row r="2735" spans="3:18" x14ac:dyDescent="0.15">
      <c r="C2735" s="97" t="s">
        <v>3060</v>
      </c>
      <c r="D2735" s="1" t="s">
        <v>64</v>
      </c>
      <c r="E2735" s="80" t="s">
        <v>61</v>
      </c>
      <c r="F2735" s="39" t="s">
        <v>69</v>
      </c>
      <c r="G2735" s="98">
        <v>12.23</v>
      </c>
      <c r="H2735" s="98">
        <v>0.63</v>
      </c>
      <c r="I2735" s="98">
        <v>12.860000000000001</v>
      </c>
      <c r="J2735" s="99">
        <v>788</v>
      </c>
      <c r="K2735" s="39" t="s">
        <v>69</v>
      </c>
      <c r="L2735" s="1">
        <v>17.88</v>
      </c>
      <c r="M2735" s="1">
        <v>30.740000000000002</v>
      </c>
      <c r="N2735" s="100">
        <v>327</v>
      </c>
      <c r="O2735" s="39" t="s">
        <v>69</v>
      </c>
      <c r="P2735" s="1">
        <v>24.87</v>
      </c>
      <c r="Q2735" s="39">
        <f>+P2735+M2735</f>
        <v>55.61</v>
      </c>
      <c r="R2735" s="99">
        <v>156</v>
      </c>
    </row>
    <row r="2736" spans="3:18" x14ac:dyDescent="0.15">
      <c r="C2736" s="97" t="s">
        <v>2761</v>
      </c>
      <c r="D2736" s="1" t="s">
        <v>85</v>
      </c>
      <c r="E2736" s="80" t="s">
        <v>61</v>
      </c>
      <c r="F2736" s="39" t="s">
        <v>62</v>
      </c>
      <c r="J2736" s="80"/>
      <c r="K2736" s="39"/>
      <c r="N2736" s="100"/>
      <c r="O2736" s="39"/>
      <c r="Q2736" s="39"/>
      <c r="R2736" s="80"/>
    </row>
    <row r="2737" spans="3:18" x14ac:dyDescent="0.15">
      <c r="C2737" s="97" t="s">
        <v>2762</v>
      </c>
      <c r="D2737" s="1" t="s">
        <v>85</v>
      </c>
      <c r="E2737" s="80" t="s">
        <v>61</v>
      </c>
      <c r="F2737" s="39" t="s">
        <v>62</v>
      </c>
      <c r="J2737" s="80"/>
      <c r="K2737" s="39"/>
      <c r="N2737" s="100"/>
      <c r="O2737" s="39"/>
      <c r="Q2737" s="39"/>
      <c r="R2737" s="80"/>
    </row>
    <row r="2738" spans="3:18" x14ac:dyDescent="0.15">
      <c r="C2738" s="97" t="s">
        <v>2763</v>
      </c>
      <c r="D2738" s="1" t="s">
        <v>66</v>
      </c>
      <c r="E2738" s="80" t="s">
        <v>61</v>
      </c>
      <c r="F2738" s="39" t="s">
        <v>62</v>
      </c>
      <c r="J2738" s="80"/>
      <c r="K2738" s="39"/>
      <c r="N2738" s="100"/>
      <c r="O2738" s="39"/>
      <c r="Q2738" s="39"/>
      <c r="R2738" s="80"/>
    </row>
    <row r="2739" spans="3:18" x14ac:dyDescent="0.15">
      <c r="C2739" s="97" t="s">
        <v>2764</v>
      </c>
      <c r="D2739" s="1" t="s">
        <v>85</v>
      </c>
      <c r="E2739" s="80" t="s">
        <v>61</v>
      </c>
      <c r="F2739" s="39" t="s">
        <v>69</v>
      </c>
      <c r="G2739" s="98">
        <v>11.31</v>
      </c>
      <c r="H2739" s="98">
        <v>2.0499999999999998</v>
      </c>
      <c r="I2739" s="98">
        <v>13.36</v>
      </c>
      <c r="J2739" s="99">
        <v>621</v>
      </c>
      <c r="K2739" s="39" t="s">
        <v>69</v>
      </c>
      <c r="L2739" s="1">
        <v>16.07</v>
      </c>
      <c r="M2739" s="1">
        <v>29.43</v>
      </c>
      <c r="N2739" s="100">
        <v>534</v>
      </c>
      <c r="O2739" s="39" t="str">
        <f>+VLOOKUP(C2739,'[1]Notas 3º - TL'!$A$1:$B$678,2,"FALSO")</f>
        <v>SI</v>
      </c>
      <c r="Q2739" s="39"/>
      <c r="R2739" s="80"/>
    </row>
    <row r="2740" spans="3:18" x14ac:dyDescent="0.15">
      <c r="C2740" s="97" t="s">
        <v>2765</v>
      </c>
      <c r="D2740" s="1" t="s">
        <v>79</v>
      </c>
      <c r="E2740" s="80" t="s">
        <v>61</v>
      </c>
      <c r="F2740" s="39" t="s">
        <v>62</v>
      </c>
      <c r="J2740" s="80"/>
      <c r="K2740" s="39"/>
      <c r="N2740" s="100"/>
      <c r="O2740" s="39"/>
      <c r="Q2740" s="39"/>
      <c r="R2740" s="80"/>
    </row>
    <row r="2741" spans="3:18" x14ac:dyDescent="0.15">
      <c r="C2741" s="97" t="s">
        <v>2766</v>
      </c>
      <c r="D2741" s="1" t="s">
        <v>66</v>
      </c>
      <c r="E2741" s="80" t="s">
        <v>61</v>
      </c>
      <c r="F2741" s="39" t="s">
        <v>62</v>
      </c>
      <c r="J2741" s="80"/>
      <c r="K2741" s="39"/>
      <c r="N2741" s="100"/>
      <c r="O2741" s="39"/>
      <c r="Q2741" s="39"/>
      <c r="R2741" s="80"/>
    </row>
    <row r="2742" spans="3:18" x14ac:dyDescent="0.15">
      <c r="C2742" s="97" t="s">
        <v>2774</v>
      </c>
      <c r="D2742" s="1" t="s">
        <v>68</v>
      </c>
      <c r="E2742" s="80" t="s">
        <v>61</v>
      </c>
      <c r="F2742" s="39" t="s">
        <v>62</v>
      </c>
      <c r="J2742" s="80"/>
      <c r="K2742" s="39"/>
      <c r="N2742" s="100"/>
      <c r="O2742" s="39"/>
      <c r="Q2742" s="39"/>
      <c r="R2742" s="80"/>
    </row>
    <row r="2743" spans="3:18" x14ac:dyDescent="0.15">
      <c r="C2743" s="97" t="s">
        <v>2767</v>
      </c>
      <c r="D2743" s="1" t="s">
        <v>68</v>
      </c>
      <c r="E2743" s="80" t="s">
        <v>61</v>
      </c>
      <c r="F2743" s="39" t="s">
        <v>62</v>
      </c>
      <c r="J2743" s="80"/>
      <c r="K2743" s="39"/>
      <c r="N2743" s="100"/>
      <c r="O2743" s="39"/>
      <c r="Q2743" s="39"/>
      <c r="R2743" s="80"/>
    </row>
    <row r="2744" spans="3:18" x14ac:dyDescent="0.15">
      <c r="C2744" s="97" t="s">
        <v>2768</v>
      </c>
      <c r="D2744" s="1" t="s">
        <v>68</v>
      </c>
      <c r="E2744" s="80" t="s">
        <v>61</v>
      </c>
      <c r="F2744" s="39" t="s">
        <v>62</v>
      </c>
      <c r="J2744" s="80"/>
      <c r="K2744" s="39"/>
      <c r="N2744" s="100"/>
      <c r="O2744" s="39"/>
      <c r="Q2744" s="39"/>
      <c r="R2744" s="80"/>
    </row>
    <row r="2745" spans="3:18" x14ac:dyDescent="0.15">
      <c r="C2745" s="97" t="s">
        <v>2769</v>
      </c>
      <c r="D2745" s="1" t="s">
        <v>68</v>
      </c>
      <c r="E2745" s="80" t="s">
        <v>61</v>
      </c>
      <c r="F2745" s="39" t="s">
        <v>62</v>
      </c>
      <c r="J2745" s="80"/>
      <c r="K2745" s="39"/>
      <c r="N2745" s="100"/>
      <c r="O2745" s="39"/>
      <c r="Q2745" s="39"/>
      <c r="R2745" s="80"/>
    </row>
    <row r="2746" spans="3:18" x14ac:dyDescent="0.15">
      <c r="C2746" s="97" t="s">
        <v>2770</v>
      </c>
      <c r="D2746" s="1" t="s">
        <v>79</v>
      </c>
      <c r="E2746" s="80" t="s">
        <v>61</v>
      </c>
      <c r="F2746" s="39" t="s">
        <v>62</v>
      </c>
      <c r="J2746" s="80"/>
      <c r="K2746" s="39"/>
      <c r="N2746" s="100"/>
      <c r="O2746" s="39"/>
      <c r="Q2746" s="39"/>
      <c r="R2746" s="80"/>
    </row>
    <row r="2747" spans="3:18" x14ac:dyDescent="0.15">
      <c r="C2747" s="97" t="s">
        <v>2771</v>
      </c>
      <c r="D2747" s="1" t="s">
        <v>60</v>
      </c>
      <c r="E2747" s="80" t="s">
        <v>61</v>
      </c>
      <c r="F2747" s="39" t="s">
        <v>62</v>
      </c>
      <c r="J2747" s="80"/>
      <c r="K2747" s="39"/>
      <c r="N2747" s="100"/>
      <c r="O2747" s="39"/>
      <c r="Q2747" s="39"/>
      <c r="R2747" s="80"/>
    </row>
    <row r="2748" spans="3:18" x14ac:dyDescent="0.15">
      <c r="C2748" s="97" t="s">
        <v>2772</v>
      </c>
      <c r="D2748" s="1" t="s">
        <v>68</v>
      </c>
      <c r="E2748" s="80" t="s">
        <v>61</v>
      </c>
      <c r="F2748" s="39" t="s">
        <v>62</v>
      </c>
      <c r="J2748" s="80"/>
      <c r="K2748" s="39"/>
      <c r="N2748" s="100"/>
      <c r="O2748" s="39"/>
      <c r="Q2748" s="39"/>
      <c r="R2748" s="80"/>
    </row>
    <row r="2749" spans="3:18" x14ac:dyDescent="0.15">
      <c r="C2749" s="97" t="s">
        <v>2773</v>
      </c>
      <c r="D2749" s="1" t="s">
        <v>79</v>
      </c>
      <c r="E2749" s="80" t="s">
        <v>61</v>
      </c>
      <c r="F2749" s="39" t="s">
        <v>69</v>
      </c>
      <c r="G2749" s="1">
        <v>11.73</v>
      </c>
      <c r="H2749" s="1">
        <v>0.47</v>
      </c>
      <c r="I2749" s="1">
        <v>12.200000000000001</v>
      </c>
      <c r="J2749" s="80">
        <v>1012</v>
      </c>
      <c r="K2749" s="39" t="s">
        <v>62</v>
      </c>
      <c r="N2749" s="100"/>
      <c r="O2749" s="39"/>
      <c r="Q2749" s="39"/>
      <c r="R2749" s="80"/>
    </row>
    <row r="2750" spans="3:18" x14ac:dyDescent="0.15">
      <c r="C2750" s="97" t="s">
        <v>2775</v>
      </c>
      <c r="D2750" s="1" t="s">
        <v>85</v>
      </c>
      <c r="E2750" s="80" t="s">
        <v>61</v>
      </c>
      <c r="F2750" s="39" t="s">
        <v>62</v>
      </c>
      <c r="J2750" s="80"/>
      <c r="K2750" s="39"/>
      <c r="N2750" s="100"/>
      <c r="O2750" s="39"/>
      <c r="Q2750" s="39"/>
      <c r="R2750" s="80"/>
    </row>
    <row r="2751" spans="3:18" x14ac:dyDescent="0.15">
      <c r="C2751" s="97" t="s">
        <v>2776</v>
      </c>
      <c r="D2751" s="1" t="s">
        <v>68</v>
      </c>
      <c r="E2751" s="80" t="s">
        <v>61</v>
      </c>
      <c r="F2751" s="39" t="s">
        <v>62</v>
      </c>
      <c r="J2751" s="80"/>
      <c r="K2751" s="39"/>
      <c r="N2751" s="100"/>
      <c r="O2751" s="39"/>
      <c r="Q2751" s="39"/>
      <c r="R2751" s="80"/>
    </row>
    <row r="2752" spans="3:18" x14ac:dyDescent="0.15">
      <c r="C2752" s="97" t="s">
        <v>2777</v>
      </c>
      <c r="D2752" s="1" t="s">
        <v>68</v>
      </c>
      <c r="E2752" s="80" t="s">
        <v>61</v>
      </c>
      <c r="F2752" s="39" t="s">
        <v>62</v>
      </c>
      <c r="J2752" s="80"/>
      <c r="K2752" s="39"/>
      <c r="N2752" s="100"/>
      <c r="O2752" s="39"/>
      <c r="Q2752" s="39"/>
      <c r="R2752" s="80"/>
    </row>
    <row r="2753" spans="3:18" x14ac:dyDescent="0.15">
      <c r="C2753" s="97" t="s">
        <v>3076</v>
      </c>
      <c r="D2753" s="1" t="s">
        <v>79</v>
      </c>
      <c r="E2753" s="80" t="s">
        <v>61</v>
      </c>
      <c r="F2753" s="39" t="s">
        <v>69</v>
      </c>
      <c r="G2753" s="98">
        <v>12.41</v>
      </c>
      <c r="H2753" s="98">
        <v>1.57</v>
      </c>
      <c r="I2753" s="98">
        <v>13.98</v>
      </c>
      <c r="J2753" s="99">
        <v>435</v>
      </c>
      <c r="K2753" s="39" t="s">
        <v>69</v>
      </c>
      <c r="L2753" s="1">
        <v>15.24</v>
      </c>
      <c r="M2753" s="1">
        <v>29.22</v>
      </c>
      <c r="N2753" s="100">
        <v>559</v>
      </c>
      <c r="O2753" s="39" t="s">
        <v>69</v>
      </c>
      <c r="P2753" s="1">
        <v>22.33</v>
      </c>
      <c r="Q2753" s="39">
        <f>+P2753+M2753</f>
        <v>51.55</v>
      </c>
      <c r="R2753" s="99">
        <v>333</v>
      </c>
    </row>
    <row r="2754" spans="3:18" x14ac:dyDescent="0.15">
      <c r="C2754" s="97" t="s">
        <v>2779</v>
      </c>
      <c r="D2754" s="1" t="s">
        <v>66</v>
      </c>
      <c r="E2754" s="80" t="s">
        <v>61</v>
      </c>
      <c r="F2754" s="39" t="s">
        <v>62</v>
      </c>
      <c r="J2754" s="80"/>
      <c r="K2754" s="39"/>
      <c r="N2754" s="100"/>
      <c r="O2754" s="39"/>
      <c r="Q2754" s="39"/>
      <c r="R2754" s="80"/>
    </row>
    <row r="2755" spans="3:18" x14ac:dyDescent="0.15">
      <c r="C2755" s="97" t="s">
        <v>2780</v>
      </c>
      <c r="D2755" s="1" t="s">
        <v>72</v>
      </c>
      <c r="E2755" s="80" t="s">
        <v>61</v>
      </c>
      <c r="F2755" s="39" t="s">
        <v>62</v>
      </c>
      <c r="J2755" s="80"/>
      <c r="K2755" s="39"/>
      <c r="N2755" s="100"/>
      <c r="O2755" s="39"/>
      <c r="Q2755" s="39"/>
      <c r="R2755" s="80"/>
    </row>
    <row r="2756" spans="3:18" x14ac:dyDescent="0.15">
      <c r="C2756" s="97" t="s">
        <v>2781</v>
      </c>
      <c r="D2756" s="1" t="s">
        <v>79</v>
      </c>
      <c r="E2756" s="80" t="s">
        <v>61</v>
      </c>
      <c r="F2756" s="39" t="s">
        <v>62</v>
      </c>
      <c r="J2756" s="80"/>
      <c r="K2756" s="39"/>
      <c r="N2756" s="100"/>
      <c r="O2756" s="39"/>
      <c r="Q2756" s="39"/>
      <c r="R2756" s="80"/>
    </row>
    <row r="2757" spans="3:18" x14ac:dyDescent="0.15">
      <c r="C2757" s="97" t="s">
        <v>2782</v>
      </c>
      <c r="D2757" s="1" t="s">
        <v>60</v>
      </c>
      <c r="E2757" s="80" t="s">
        <v>61</v>
      </c>
      <c r="F2757" s="39" t="s">
        <v>69</v>
      </c>
      <c r="G2757" s="98">
        <v>11.41</v>
      </c>
      <c r="H2757" s="98">
        <v>1.42</v>
      </c>
      <c r="I2757" s="98">
        <v>12.83</v>
      </c>
      <c r="J2757" s="99">
        <v>802</v>
      </c>
      <c r="K2757" s="39" t="s">
        <v>69</v>
      </c>
      <c r="L2757" s="1">
        <v>16.03</v>
      </c>
      <c r="M2757" s="1">
        <v>28.86</v>
      </c>
      <c r="N2757" s="100">
        <v>603</v>
      </c>
      <c r="O2757" s="39" t="s">
        <v>62</v>
      </c>
      <c r="Q2757" s="39"/>
      <c r="R2757" s="80"/>
    </row>
    <row r="2758" spans="3:18" x14ac:dyDescent="0.15">
      <c r="C2758" s="97" t="s">
        <v>2783</v>
      </c>
      <c r="D2758" s="1" t="s">
        <v>68</v>
      </c>
      <c r="E2758" s="80" t="s">
        <v>61</v>
      </c>
      <c r="F2758" s="39" t="s">
        <v>62</v>
      </c>
      <c r="J2758" s="80"/>
      <c r="K2758" s="39"/>
      <c r="N2758" s="100"/>
      <c r="O2758" s="39"/>
      <c r="Q2758" s="39"/>
      <c r="R2758" s="80"/>
    </row>
    <row r="2759" spans="3:18" x14ac:dyDescent="0.15">
      <c r="C2759" s="97" t="s">
        <v>2784</v>
      </c>
      <c r="D2759" s="1" t="s">
        <v>60</v>
      </c>
      <c r="E2759" s="80" t="s">
        <v>237</v>
      </c>
      <c r="F2759" s="39" t="s">
        <v>69</v>
      </c>
      <c r="G2759" s="1">
        <v>10.23</v>
      </c>
      <c r="H2759" s="1">
        <v>2.4</v>
      </c>
      <c r="I2759" s="1">
        <v>12.63</v>
      </c>
      <c r="J2759" s="80">
        <v>881</v>
      </c>
      <c r="K2759" s="39" t="s">
        <v>62</v>
      </c>
      <c r="N2759" s="100"/>
      <c r="O2759" s="39"/>
      <c r="Q2759" s="39"/>
      <c r="R2759" s="80"/>
    </row>
    <row r="2760" spans="3:18" x14ac:dyDescent="0.15">
      <c r="C2760" s="97" t="s">
        <v>2787</v>
      </c>
      <c r="D2760" s="1" t="s">
        <v>68</v>
      </c>
      <c r="E2760" s="80" t="s">
        <v>61</v>
      </c>
      <c r="F2760" s="39" t="s">
        <v>69</v>
      </c>
      <c r="G2760" s="98">
        <v>10.16</v>
      </c>
      <c r="H2760" s="98">
        <v>2.0499999999999998</v>
      </c>
      <c r="I2760" s="98">
        <v>12.21</v>
      </c>
      <c r="J2760" s="99">
        <v>1011</v>
      </c>
      <c r="K2760" s="39" t="s">
        <v>69</v>
      </c>
      <c r="L2760" s="1">
        <v>15.98</v>
      </c>
      <c r="M2760" s="1">
        <v>28.19</v>
      </c>
      <c r="N2760" s="100">
        <v>683</v>
      </c>
      <c r="O2760" s="39" t="s">
        <v>62</v>
      </c>
      <c r="Q2760" s="39"/>
      <c r="R2760" s="80"/>
    </row>
    <row r="2761" spans="3:18" x14ac:dyDescent="0.15">
      <c r="C2761" s="97" t="s">
        <v>2785</v>
      </c>
      <c r="D2761" s="1" t="s">
        <v>79</v>
      </c>
      <c r="E2761" s="80" t="s">
        <v>61</v>
      </c>
      <c r="F2761" s="39" t="s">
        <v>62</v>
      </c>
      <c r="J2761" s="80"/>
      <c r="K2761" s="39"/>
      <c r="N2761" s="100"/>
      <c r="O2761" s="39"/>
      <c r="Q2761" s="39"/>
      <c r="R2761" s="80"/>
    </row>
    <row r="2762" spans="3:18" x14ac:dyDescent="0.15">
      <c r="C2762" s="97" t="s">
        <v>2786</v>
      </c>
      <c r="D2762" s="1" t="s">
        <v>68</v>
      </c>
      <c r="E2762" s="80" t="s">
        <v>61</v>
      </c>
      <c r="F2762" s="39" t="s">
        <v>62</v>
      </c>
      <c r="J2762" s="80"/>
      <c r="K2762" s="39"/>
      <c r="N2762" s="100"/>
      <c r="O2762" s="39"/>
      <c r="Q2762" s="39"/>
      <c r="R2762" s="80"/>
    </row>
    <row r="2763" spans="3:18" x14ac:dyDescent="0.15">
      <c r="C2763" s="97" t="s">
        <v>2788</v>
      </c>
      <c r="D2763" s="1" t="s">
        <v>64</v>
      </c>
      <c r="E2763" s="80" t="s">
        <v>61</v>
      </c>
      <c r="F2763" s="39" t="s">
        <v>62</v>
      </c>
      <c r="J2763" s="80"/>
      <c r="K2763" s="39"/>
      <c r="N2763" s="100"/>
      <c r="O2763" s="39"/>
      <c r="Q2763" s="39"/>
      <c r="R2763" s="80"/>
    </row>
    <row r="2764" spans="3:18" x14ac:dyDescent="0.15">
      <c r="C2764" s="97" t="s">
        <v>2789</v>
      </c>
      <c r="D2764" s="1" t="s">
        <v>68</v>
      </c>
      <c r="E2764" s="80" t="s">
        <v>61</v>
      </c>
      <c r="F2764" s="39" t="s">
        <v>62</v>
      </c>
      <c r="J2764" s="80"/>
      <c r="K2764" s="39"/>
      <c r="N2764" s="100"/>
      <c r="O2764" s="39"/>
      <c r="Q2764" s="39"/>
      <c r="R2764" s="80"/>
    </row>
    <row r="2765" spans="3:18" x14ac:dyDescent="0.15">
      <c r="C2765" s="97" t="s">
        <v>2790</v>
      </c>
      <c r="D2765" s="1" t="s">
        <v>64</v>
      </c>
      <c r="E2765" s="80" t="s">
        <v>61</v>
      </c>
      <c r="F2765" s="39" t="s">
        <v>62</v>
      </c>
      <c r="J2765" s="80"/>
      <c r="K2765" s="39"/>
      <c r="N2765" s="100"/>
      <c r="O2765" s="39"/>
      <c r="Q2765" s="39"/>
      <c r="R2765" s="80"/>
    </row>
    <row r="2766" spans="3:18" x14ac:dyDescent="0.15">
      <c r="C2766" s="97" t="s">
        <v>2791</v>
      </c>
      <c r="D2766" s="1" t="s">
        <v>68</v>
      </c>
      <c r="E2766" s="80" t="s">
        <v>61</v>
      </c>
      <c r="F2766" s="39" t="s">
        <v>69</v>
      </c>
      <c r="G2766" s="98">
        <v>12.52</v>
      </c>
      <c r="H2766" s="98">
        <v>1.42</v>
      </c>
      <c r="I2766" s="98">
        <v>13.94</v>
      </c>
      <c r="J2766" s="99">
        <v>447</v>
      </c>
      <c r="K2766" s="39" t="s">
        <v>69</v>
      </c>
      <c r="L2766" s="1">
        <v>16.66</v>
      </c>
      <c r="M2766" s="1">
        <v>30.6</v>
      </c>
      <c r="N2766" s="100">
        <v>347</v>
      </c>
      <c r="O2766" s="39" t="str">
        <f>+VLOOKUP(C2766,'[1]Notas 3º - TL'!$A$1:$B$678,2,"FALSO")</f>
        <v>SI</v>
      </c>
      <c r="Q2766" s="39"/>
      <c r="R2766" s="80"/>
    </row>
    <row r="2767" spans="3:18" x14ac:dyDescent="0.15">
      <c r="C2767" s="97" t="s">
        <v>2792</v>
      </c>
      <c r="D2767" s="1" t="s">
        <v>64</v>
      </c>
      <c r="E2767" s="80" t="s">
        <v>61</v>
      </c>
      <c r="F2767" s="39" t="s">
        <v>69</v>
      </c>
      <c r="G2767" s="1">
        <v>11.3</v>
      </c>
      <c r="H2767" s="1">
        <v>0.63</v>
      </c>
      <c r="I2767" s="1">
        <v>11.930000000000001</v>
      </c>
      <c r="J2767" s="80">
        <v>1083</v>
      </c>
      <c r="K2767" s="39" t="s">
        <v>62</v>
      </c>
      <c r="N2767" s="100"/>
      <c r="O2767" s="39"/>
      <c r="Q2767" s="39"/>
      <c r="R2767" s="80"/>
    </row>
    <row r="2768" spans="3:18" x14ac:dyDescent="0.15">
      <c r="C2768" s="97" t="s">
        <v>2793</v>
      </c>
      <c r="D2768" s="1" t="s">
        <v>72</v>
      </c>
      <c r="E2768" s="80" t="s">
        <v>61</v>
      </c>
      <c r="F2768" s="39" t="s">
        <v>69</v>
      </c>
      <c r="G2768" s="1">
        <v>11.26</v>
      </c>
      <c r="H2768" s="1">
        <v>0.63</v>
      </c>
      <c r="I2768" s="1">
        <v>11.89</v>
      </c>
      <c r="J2768" s="80">
        <v>1091</v>
      </c>
      <c r="K2768" s="39" t="s">
        <v>62</v>
      </c>
      <c r="N2768" s="100"/>
      <c r="O2768" s="39"/>
      <c r="Q2768" s="39"/>
      <c r="R2768" s="80"/>
    </row>
    <row r="2769" spans="3:18" x14ac:dyDescent="0.15">
      <c r="C2769" s="97" t="s">
        <v>2794</v>
      </c>
      <c r="D2769" s="1" t="s">
        <v>85</v>
      </c>
      <c r="E2769" s="80" t="s">
        <v>61</v>
      </c>
      <c r="F2769" s="39" t="s">
        <v>62</v>
      </c>
      <c r="J2769" s="80"/>
      <c r="K2769" s="39"/>
      <c r="N2769" s="100"/>
      <c r="O2769" s="39"/>
      <c r="Q2769" s="39"/>
      <c r="R2769" s="80"/>
    </row>
    <row r="2770" spans="3:18" x14ac:dyDescent="0.15">
      <c r="C2770" s="97" t="s">
        <v>2795</v>
      </c>
      <c r="D2770" s="1" t="s">
        <v>79</v>
      </c>
      <c r="E2770" s="80" t="s">
        <v>61</v>
      </c>
      <c r="F2770" s="39" t="s">
        <v>69</v>
      </c>
      <c r="G2770" s="98">
        <v>11.17</v>
      </c>
      <c r="H2770" s="98">
        <v>0.63</v>
      </c>
      <c r="I2770" s="98">
        <v>11.8</v>
      </c>
      <c r="J2770" s="99">
        <v>1112</v>
      </c>
      <c r="K2770" s="39" t="s">
        <v>69</v>
      </c>
      <c r="L2770" s="1">
        <v>18.32</v>
      </c>
      <c r="M2770" s="1">
        <v>30.12</v>
      </c>
      <c r="N2770" s="100">
        <v>415</v>
      </c>
      <c r="O2770" s="39" t="str">
        <f>+VLOOKUP(C2770,'[1]Notas 3º - TL'!$A$1:$B$678,2,"FALSO")</f>
        <v>SI</v>
      </c>
      <c r="Q2770" s="39"/>
      <c r="R2770" s="80"/>
    </row>
    <row r="2771" spans="3:18" x14ac:dyDescent="0.15">
      <c r="C2771" s="97" t="s">
        <v>2800</v>
      </c>
      <c r="D2771" s="1" t="s">
        <v>85</v>
      </c>
      <c r="E2771" s="80" t="s">
        <v>61</v>
      </c>
      <c r="F2771" s="39" t="s">
        <v>62</v>
      </c>
      <c r="J2771" s="80"/>
      <c r="K2771" s="39"/>
      <c r="N2771" s="100"/>
      <c r="O2771" s="39"/>
      <c r="Q2771" s="39"/>
      <c r="R2771" s="80"/>
    </row>
    <row r="2772" spans="3:18" x14ac:dyDescent="0.15">
      <c r="C2772" s="97" t="s">
        <v>2796</v>
      </c>
      <c r="D2772" s="1" t="s">
        <v>68</v>
      </c>
      <c r="E2772" s="80" t="s">
        <v>61</v>
      </c>
      <c r="F2772" s="39" t="s">
        <v>62</v>
      </c>
      <c r="J2772" s="80"/>
      <c r="K2772" s="39"/>
      <c r="N2772" s="100"/>
      <c r="O2772" s="39"/>
      <c r="Q2772" s="39"/>
      <c r="R2772" s="80"/>
    </row>
    <row r="2773" spans="3:18" x14ac:dyDescent="0.15">
      <c r="C2773" s="97" t="s">
        <v>2797</v>
      </c>
      <c r="D2773" s="1" t="s">
        <v>79</v>
      </c>
      <c r="E2773" s="80" t="s">
        <v>61</v>
      </c>
      <c r="F2773" s="39" t="s">
        <v>69</v>
      </c>
      <c r="G2773" s="1">
        <v>10.65</v>
      </c>
      <c r="H2773" s="1">
        <v>0.63</v>
      </c>
      <c r="I2773" s="1">
        <v>11.280000000000001</v>
      </c>
      <c r="J2773" s="80">
        <v>1248</v>
      </c>
      <c r="K2773" s="39" t="s">
        <v>62</v>
      </c>
      <c r="N2773" s="100"/>
      <c r="O2773" s="39"/>
      <c r="Q2773" s="39"/>
      <c r="R2773" s="80"/>
    </row>
    <row r="2774" spans="3:18" x14ac:dyDescent="0.15">
      <c r="C2774" s="97" t="s">
        <v>2798</v>
      </c>
      <c r="D2774" s="1" t="s">
        <v>85</v>
      </c>
      <c r="E2774" s="80" t="s">
        <v>61</v>
      </c>
      <c r="F2774" s="39" t="s">
        <v>62</v>
      </c>
      <c r="J2774" s="80"/>
      <c r="K2774" s="39"/>
      <c r="N2774" s="100"/>
      <c r="O2774" s="39"/>
      <c r="Q2774" s="39"/>
      <c r="R2774" s="80"/>
    </row>
    <row r="2775" spans="3:18" x14ac:dyDescent="0.15">
      <c r="C2775" s="97" t="s">
        <v>2799</v>
      </c>
      <c r="D2775" s="1" t="s">
        <v>60</v>
      </c>
      <c r="E2775" s="80" t="s">
        <v>61</v>
      </c>
      <c r="F2775" s="39" t="s">
        <v>62</v>
      </c>
      <c r="J2775" s="80"/>
      <c r="K2775" s="39"/>
      <c r="N2775" s="100"/>
      <c r="O2775" s="39"/>
      <c r="Q2775" s="39"/>
      <c r="R2775" s="80"/>
    </row>
    <row r="2776" spans="3:18" x14ac:dyDescent="0.15">
      <c r="C2776" s="97" t="s">
        <v>2801</v>
      </c>
      <c r="D2776" s="1" t="s">
        <v>82</v>
      </c>
      <c r="E2776" s="80" t="s">
        <v>61</v>
      </c>
      <c r="F2776" s="39" t="s">
        <v>62</v>
      </c>
      <c r="J2776" s="80"/>
      <c r="K2776" s="39"/>
      <c r="N2776" s="100"/>
      <c r="O2776" s="39"/>
      <c r="Q2776" s="39"/>
      <c r="R2776" s="80"/>
    </row>
    <row r="2777" spans="3:18" x14ac:dyDescent="0.15">
      <c r="C2777" s="97" t="s">
        <v>2802</v>
      </c>
      <c r="D2777" s="1" t="s">
        <v>64</v>
      </c>
      <c r="E2777" s="80" t="s">
        <v>61</v>
      </c>
      <c r="F2777" s="39" t="s">
        <v>62</v>
      </c>
      <c r="J2777" s="80"/>
      <c r="K2777" s="39"/>
      <c r="N2777" s="100"/>
      <c r="O2777" s="39"/>
      <c r="Q2777" s="39"/>
      <c r="R2777" s="80"/>
    </row>
    <row r="2778" spans="3:18" x14ac:dyDescent="0.15">
      <c r="C2778" s="97" t="s">
        <v>2803</v>
      </c>
      <c r="D2778" s="1" t="s">
        <v>85</v>
      </c>
      <c r="E2778" s="80" t="s">
        <v>61</v>
      </c>
      <c r="F2778" s="39" t="s">
        <v>62</v>
      </c>
      <c r="J2778" s="80"/>
      <c r="K2778" s="39"/>
      <c r="N2778" s="100"/>
      <c r="O2778" s="39"/>
      <c r="Q2778" s="39"/>
      <c r="R2778" s="80"/>
    </row>
    <row r="2779" spans="3:18" x14ac:dyDescent="0.15">
      <c r="C2779" s="97" t="s">
        <v>2804</v>
      </c>
      <c r="D2779" s="1" t="s">
        <v>85</v>
      </c>
      <c r="E2779" s="80" t="s">
        <v>61</v>
      </c>
      <c r="F2779" s="39" t="s">
        <v>62</v>
      </c>
      <c r="J2779" s="80"/>
      <c r="K2779" s="39"/>
      <c r="N2779" s="100"/>
      <c r="O2779" s="39"/>
      <c r="Q2779" s="39"/>
      <c r="R2779" s="80"/>
    </row>
    <row r="2780" spans="3:18" x14ac:dyDescent="0.15">
      <c r="C2780" s="97" t="s">
        <v>2805</v>
      </c>
      <c r="D2780" s="1" t="s">
        <v>68</v>
      </c>
      <c r="E2780" s="80" t="s">
        <v>61</v>
      </c>
      <c r="F2780" s="39" t="s">
        <v>62</v>
      </c>
      <c r="J2780" s="80"/>
      <c r="K2780" s="39"/>
      <c r="N2780" s="100"/>
      <c r="O2780" s="39"/>
      <c r="Q2780" s="39"/>
      <c r="R2780" s="80"/>
    </row>
    <row r="2781" spans="3:18" x14ac:dyDescent="0.15">
      <c r="C2781" s="97" t="s">
        <v>2806</v>
      </c>
      <c r="D2781" s="1" t="s">
        <v>68</v>
      </c>
      <c r="E2781" s="80" t="s">
        <v>61</v>
      </c>
      <c r="F2781" s="39" t="s">
        <v>62</v>
      </c>
      <c r="J2781" s="80"/>
      <c r="K2781" s="39"/>
      <c r="N2781" s="100"/>
      <c r="O2781" s="39"/>
      <c r="Q2781" s="39"/>
      <c r="R2781" s="80"/>
    </row>
    <row r="2782" spans="3:18" x14ac:dyDescent="0.15">
      <c r="C2782" s="97" t="s">
        <v>3077</v>
      </c>
      <c r="D2782" s="1" t="s">
        <v>79</v>
      </c>
      <c r="E2782" s="80" t="s">
        <v>61</v>
      </c>
      <c r="F2782" s="39" t="s">
        <v>69</v>
      </c>
      <c r="G2782" s="98">
        <v>13.81</v>
      </c>
      <c r="H2782" s="98">
        <v>0.47</v>
      </c>
      <c r="I2782" s="98">
        <v>14.280000000000001</v>
      </c>
      <c r="J2782" s="99">
        <v>358</v>
      </c>
      <c r="K2782" s="39" t="s">
        <v>69</v>
      </c>
      <c r="L2782" s="1">
        <v>15.73</v>
      </c>
      <c r="M2782" s="1">
        <v>30.01</v>
      </c>
      <c r="N2782" s="100">
        <v>439</v>
      </c>
      <c r="O2782" s="39" t="s">
        <v>69</v>
      </c>
      <c r="P2782" s="1">
        <v>25.87</v>
      </c>
      <c r="Q2782" s="39">
        <f>+P2782+M2782</f>
        <v>55.88</v>
      </c>
      <c r="R2782" s="99">
        <v>141</v>
      </c>
    </row>
    <row r="2783" spans="3:18" x14ac:dyDescent="0.15">
      <c r="C2783" s="97" t="s">
        <v>2808</v>
      </c>
      <c r="D2783" s="1" t="s">
        <v>85</v>
      </c>
      <c r="E2783" s="80" t="s">
        <v>61</v>
      </c>
      <c r="F2783" s="39" t="s">
        <v>69</v>
      </c>
      <c r="G2783" s="1">
        <v>11.36</v>
      </c>
      <c r="H2783" s="1">
        <v>0.94</v>
      </c>
      <c r="I2783" s="1">
        <v>12.299999999999999</v>
      </c>
      <c r="J2783" s="80">
        <v>981</v>
      </c>
      <c r="K2783" s="39" t="s">
        <v>62</v>
      </c>
      <c r="N2783" s="100"/>
      <c r="O2783" s="39"/>
      <c r="Q2783" s="39"/>
      <c r="R2783" s="80"/>
    </row>
    <row r="2784" spans="3:18" x14ac:dyDescent="0.15">
      <c r="C2784" s="97" t="s">
        <v>2809</v>
      </c>
      <c r="D2784" s="1" t="s">
        <v>66</v>
      </c>
      <c r="E2784" s="80" t="s">
        <v>61</v>
      </c>
      <c r="F2784" s="39" t="s">
        <v>62</v>
      </c>
      <c r="J2784" s="80"/>
      <c r="K2784" s="39"/>
      <c r="N2784" s="100"/>
      <c r="O2784" s="39"/>
      <c r="Q2784" s="39"/>
      <c r="R2784" s="80"/>
    </row>
    <row r="2785" spans="3:18" x14ac:dyDescent="0.15">
      <c r="C2785" s="97" t="s">
        <v>2810</v>
      </c>
      <c r="D2785" s="1" t="s">
        <v>66</v>
      </c>
      <c r="E2785" s="80" t="s">
        <v>61</v>
      </c>
      <c r="F2785" s="39" t="s">
        <v>62</v>
      </c>
      <c r="J2785" s="80"/>
      <c r="K2785" s="39"/>
      <c r="N2785" s="100"/>
      <c r="O2785" s="39"/>
      <c r="Q2785" s="39"/>
      <c r="R2785" s="80"/>
    </row>
    <row r="2786" spans="3:18" x14ac:dyDescent="0.15">
      <c r="C2786" s="97" t="s">
        <v>2811</v>
      </c>
      <c r="D2786" s="1" t="s">
        <v>68</v>
      </c>
      <c r="E2786" s="80" t="s">
        <v>61</v>
      </c>
      <c r="F2786" s="39" t="s">
        <v>62</v>
      </c>
      <c r="J2786" s="80"/>
      <c r="K2786" s="39"/>
      <c r="N2786" s="100"/>
      <c r="O2786" s="39"/>
      <c r="Q2786" s="39"/>
      <c r="R2786" s="80"/>
    </row>
    <row r="2787" spans="3:18" x14ac:dyDescent="0.15">
      <c r="C2787" s="97" t="s">
        <v>2812</v>
      </c>
      <c r="D2787" s="1" t="s">
        <v>66</v>
      </c>
      <c r="E2787" s="80" t="s">
        <v>61</v>
      </c>
      <c r="F2787" s="39" t="s">
        <v>69</v>
      </c>
      <c r="G2787" s="1">
        <v>10.51</v>
      </c>
      <c r="H2787" s="1">
        <v>0.15</v>
      </c>
      <c r="I2787" s="1">
        <v>10.66</v>
      </c>
      <c r="J2787" s="80">
        <v>1342</v>
      </c>
      <c r="K2787" s="39" t="s">
        <v>62</v>
      </c>
      <c r="N2787" s="100"/>
      <c r="O2787" s="39"/>
      <c r="Q2787" s="39"/>
      <c r="R2787" s="80"/>
    </row>
    <row r="2788" spans="3:18" x14ac:dyDescent="0.15">
      <c r="C2788" s="97" t="s">
        <v>2813</v>
      </c>
      <c r="D2788" s="1" t="s">
        <v>85</v>
      </c>
      <c r="E2788" s="80" t="s">
        <v>61</v>
      </c>
      <c r="F2788" s="39" t="s">
        <v>69</v>
      </c>
      <c r="G2788" s="1">
        <v>12.25</v>
      </c>
      <c r="H2788" s="1">
        <v>1.89</v>
      </c>
      <c r="I2788" s="1">
        <v>14.14</v>
      </c>
      <c r="J2788" s="80">
        <v>400</v>
      </c>
      <c r="K2788" s="39" t="s">
        <v>62</v>
      </c>
      <c r="N2788" s="100"/>
      <c r="O2788" s="39"/>
      <c r="Q2788" s="39"/>
      <c r="R2788" s="80"/>
    </row>
    <row r="2789" spans="3:18" x14ac:dyDescent="0.15">
      <c r="C2789" s="97" t="s">
        <v>2814</v>
      </c>
      <c r="D2789" s="1" t="s">
        <v>60</v>
      </c>
      <c r="E2789" s="80" t="s">
        <v>61</v>
      </c>
      <c r="F2789" s="39" t="s">
        <v>62</v>
      </c>
      <c r="J2789" s="80"/>
      <c r="K2789" s="39"/>
      <c r="N2789" s="100"/>
      <c r="O2789" s="39"/>
      <c r="Q2789" s="39"/>
      <c r="R2789" s="80"/>
    </row>
    <row r="2790" spans="3:18" x14ac:dyDescent="0.15">
      <c r="C2790" s="97" t="s">
        <v>2815</v>
      </c>
      <c r="D2790" s="1" t="s">
        <v>85</v>
      </c>
      <c r="E2790" s="80" t="s">
        <v>61</v>
      </c>
      <c r="F2790" s="39" t="s">
        <v>69</v>
      </c>
      <c r="G2790" s="98">
        <v>12.06</v>
      </c>
      <c r="H2790" s="98">
        <v>0.47</v>
      </c>
      <c r="I2790" s="98">
        <v>12.530000000000001</v>
      </c>
      <c r="J2790" s="99">
        <v>911</v>
      </c>
      <c r="K2790" s="39" t="s">
        <v>69</v>
      </c>
      <c r="L2790" s="1">
        <v>15.31</v>
      </c>
      <c r="M2790" s="1">
        <v>27.840000000000003</v>
      </c>
      <c r="N2790" s="100">
        <v>714</v>
      </c>
      <c r="O2790" s="39" t="s">
        <v>62</v>
      </c>
      <c r="Q2790" s="39"/>
      <c r="R2790" s="80"/>
    </row>
    <row r="2791" spans="3:18" x14ac:dyDescent="0.15">
      <c r="C2791" s="97" t="s">
        <v>2816</v>
      </c>
      <c r="D2791" s="1" t="s">
        <v>85</v>
      </c>
      <c r="E2791" s="80" t="s">
        <v>88</v>
      </c>
      <c r="F2791" s="39" t="s">
        <v>62</v>
      </c>
      <c r="J2791" s="80"/>
      <c r="K2791" s="39"/>
      <c r="N2791" s="100"/>
      <c r="O2791" s="39"/>
      <c r="Q2791" s="39"/>
      <c r="R2791" s="80"/>
    </row>
    <row r="2792" spans="3:18" x14ac:dyDescent="0.15">
      <c r="C2792" s="97" t="s">
        <v>2817</v>
      </c>
      <c r="D2792" s="1" t="s">
        <v>72</v>
      </c>
      <c r="E2792" s="80" t="s">
        <v>61</v>
      </c>
      <c r="F2792" s="39" t="s">
        <v>62</v>
      </c>
      <c r="J2792" s="80"/>
      <c r="K2792" s="39"/>
      <c r="N2792" s="100"/>
      <c r="O2792" s="39"/>
      <c r="Q2792" s="39"/>
      <c r="R2792" s="80"/>
    </row>
    <row r="2793" spans="3:18" x14ac:dyDescent="0.15">
      <c r="C2793" s="97" t="s">
        <v>2818</v>
      </c>
      <c r="D2793" s="1" t="s">
        <v>85</v>
      </c>
      <c r="E2793" s="80" t="s">
        <v>61</v>
      </c>
      <c r="F2793" s="39" t="s">
        <v>62</v>
      </c>
      <c r="J2793" s="80"/>
      <c r="K2793" s="39"/>
      <c r="N2793" s="100"/>
      <c r="O2793" s="39"/>
      <c r="Q2793" s="39"/>
      <c r="R2793" s="80"/>
    </row>
    <row r="2794" spans="3:18" x14ac:dyDescent="0.15">
      <c r="C2794" s="97" t="s">
        <v>2819</v>
      </c>
      <c r="D2794" s="1" t="s">
        <v>66</v>
      </c>
      <c r="E2794" s="80" t="s">
        <v>61</v>
      </c>
      <c r="F2794" s="39" t="s">
        <v>62</v>
      </c>
      <c r="J2794" s="80"/>
      <c r="K2794" s="39"/>
      <c r="N2794" s="100"/>
      <c r="O2794" s="39"/>
      <c r="Q2794" s="39"/>
      <c r="R2794" s="80"/>
    </row>
    <row r="2795" spans="3:18" x14ac:dyDescent="0.15">
      <c r="C2795" s="97" t="s">
        <v>2820</v>
      </c>
      <c r="D2795" s="1" t="s">
        <v>66</v>
      </c>
      <c r="E2795" s="80" t="s">
        <v>61</v>
      </c>
      <c r="F2795" s="39" t="s">
        <v>62</v>
      </c>
      <c r="J2795" s="80"/>
      <c r="K2795" s="39"/>
      <c r="N2795" s="100"/>
      <c r="O2795" s="39"/>
      <c r="Q2795" s="39"/>
      <c r="R2795" s="80"/>
    </row>
    <row r="2796" spans="3:18" x14ac:dyDescent="0.15">
      <c r="C2796" s="97" t="s">
        <v>2821</v>
      </c>
      <c r="D2796" s="1" t="s">
        <v>85</v>
      </c>
      <c r="E2796" s="80" t="s">
        <v>61</v>
      </c>
      <c r="F2796" s="39" t="s">
        <v>62</v>
      </c>
      <c r="J2796" s="80"/>
      <c r="K2796" s="39"/>
      <c r="N2796" s="100"/>
      <c r="O2796" s="39"/>
      <c r="Q2796" s="39"/>
      <c r="R2796" s="80"/>
    </row>
    <row r="2797" spans="3:18" x14ac:dyDescent="0.15">
      <c r="C2797" s="97" t="s">
        <v>2822</v>
      </c>
      <c r="D2797" s="1" t="s">
        <v>72</v>
      </c>
      <c r="E2797" s="80" t="s">
        <v>61</v>
      </c>
      <c r="F2797" s="39" t="s">
        <v>62</v>
      </c>
      <c r="J2797" s="80"/>
      <c r="K2797" s="39"/>
      <c r="N2797" s="100"/>
      <c r="O2797" s="39"/>
      <c r="Q2797" s="39"/>
      <c r="R2797" s="80"/>
    </row>
    <row r="2798" spans="3:18" x14ac:dyDescent="0.15">
      <c r="C2798" s="97" t="s">
        <v>2823</v>
      </c>
      <c r="D2798" s="1" t="s">
        <v>82</v>
      </c>
      <c r="E2798" s="80" t="s">
        <v>61</v>
      </c>
      <c r="F2798" s="39" t="s">
        <v>62</v>
      </c>
      <c r="J2798" s="80"/>
      <c r="K2798" s="39"/>
      <c r="N2798" s="100"/>
      <c r="O2798" s="39"/>
      <c r="Q2798" s="39"/>
      <c r="R2798" s="80"/>
    </row>
    <row r="2799" spans="3:18" x14ac:dyDescent="0.15">
      <c r="C2799" s="97" t="s">
        <v>2824</v>
      </c>
      <c r="D2799" s="1" t="s">
        <v>60</v>
      </c>
      <c r="E2799" s="80" t="s">
        <v>61</v>
      </c>
      <c r="F2799" s="39" t="s">
        <v>62</v>
      </c>
      <c r="J2799" s="80"/>
      <c r="K2799" s="39"/>
      <c r="N2799" s="100"/>
      <c r="O2799" s="39"/>
      <c r="Q2799" s="39"/>
      <c r="R2799" s="80"/>
    </row>
    <row r="2800" spans="3:18" x14ac:dyDescent="0.15">
      <c r="C2800" s="97" t="s">
        <v>2825</v>
      </c>
      <c r="D2800" s="1" t="s">
        <v>326</v>
      </c>
      <c r="E2800" s="80" t="s">
        <v>61</v>
      </c>
      <c r="F2800" s="39" t="s">
        <v>62</v>
      </c>
      <c r="J2800" s="80"/>
      <c r="K2800" s="39"/>
      <c r="N2800" s="100"/>
      <c r="O2800" s="39"/>
      <c r="Q2800" s="39"/>
      <c r="R2800" s="80"/>
    </row>
    <row r="2801" spans="3:18" x14ac:dyDescent="0.15">
      <c r="C2801" s="97" t="s">
        <v>2826</v>
      </c>
      <c r="D2801" s="1" t="s">
        <v>79</v>
      </c>
      <c r="E2801" s="80" t="s">
        <v>61</v>
      </c>
      <c r="F2801" s="39" t="s">
        <v>62</v>
      </c>
      <c r="J2801" s="80"/>
      <c r="K2801" s="39"/>
      <c r="N2801" s="100"/>
      <c r="O2801" s="39"/>
      <c r="Q2801" s="39"/>
      <c r="R2801" s="80"/>
    </row>
    <row r="2802" spans="3:18" x14ac:dyDescent="0.15">
      <c r="C2802" s="97" t="s">
        <v>2827</v>
      </c>
      <c r="D2802" s="1" t="s">
        <v>72</v>
      </c>
      <c r="E2802" s="80" t="s">
        <v>61</v>
      </c>
      <c r="F2802" s="39" t="s">
        <v>62</v>
      </c>
      <c r="J2802" s="80"/>
      <c r="K2802" s="39"/>
      <c r="N2802" s="100"/>
      <c r="O2802" s="39"/>
      <c r="Q2802" s="39"/>
      <c r="R2802" s="80"/>
    </row>
    <row r="2803" spans="3:18" x14ac:dyDescent="0.15">
      <c r="C2803" s="97" t="s">
        <v>3079</v>
      </c>
      <c r="D2803" s="1" t="s">
        <v>68</v>
      </c>
      <c r="E2803" s="80" t="s">
        <v>61</v>
      </c>
      <c r="F2803" s="39" t="s">
        <v>69</v>
      </c>
      <c r="G2803" s="98">
        <v>12.95</v>
      </c>
      <c r="H2803" s="98">
        <v>0.78</v>
      </c>
      <c r="I2803" s="98">
        <v>13.729999999999999</v>
      </c>
      <c r="J2803" s="99">
        <v>508</v>
      </c>
      <c r="K2803" s="39" t="s">
        <v>69</v>
      </c>
      <c r="L2803" s="1">
        <v>15.24</v>
      </c>
      <c r="M2803" s="1">
        <v>28.97</v>
      </c>
      <c r="N2803" s="100">
        <v>593</v>
      </c>
      <c r="O2803" s="39" t="s">
        <v>69</v>
      </c>
      <c r="P2803" s="1">
        <v>22.38</v>
      </c>
      <c r="Q2803" s="39">
        <f>+P2803+M2803</f>
        <v>51.349999999999994</v>
      </c>
      <c r="R2803" s="99">
        <v>344</v>
      </c>
    </row>
    <row r="2804" spans="3:18" x14ac:dyDescent="0.15">
      <c r="C2804" s="97" t="s">
        <v>2829</v>
      </c>
      <c r="D2804" s="1" t="s">
        <v>68</v>
      </c>
      <c r="E2804" s="80" t="s">
        <v>61</v>
      </c>
      <c r="F2804" s="39" t="s">
        <v>62</v>
      </c>
      <c r="J2804" s="80"/>
      <c r="K2804" s="39"/>
      <c r="N2804" s="100"/>
      <c r="O2804" s="39"/>
      <c r="Q2804" s="39"/>
      <c r="R2804" s="80"/>
    </row>
    <row r="2805" spans="3:18" x14ac:dyDescent="0.15">
      <c r="C2805" s="97" t="s">
        <v>2830</v>
      </c>
      <c r="D2805" s="1" t="s">
        <v>82</v>
      </c>
      <c r="E2805" s="80" t="s">
        <v>61</v>
      </c>
      <c r="F2805" s="39" t="s">
        <v>62</v>
      </c>
      <c r="J2805" s="80"/>
      <c r="K2805" s="39"/>
      <c r="N2805" s="100"/>
      <c r="O2805" s="39"/>
      <c r="Q2805" s="39"/>
      <c r="R2805" s="80"/>
    </row>
    <row r="2806" spans="3:18" x14ac:dyDescent="0.15">
      <c r="C2806" s="97" t="s">
        <v>3080</v>
      </c>
      <c r="D2806" s="1" t="s">
        <v>64</v>
      </c>
      <c r="E2806" s="80" t="s">
        <v>61</v>
      </c>
      <c r="F2806" s="39" t="s">
        <v>69</v>
      </c>
      <c r="G2806" s="98">
        <v>11.3</v>
      </c>
      <c r="H2806" s="98">
        <v>1.26</v>
      </c>
      <c r="I2806" s="98">
        <v>12.56</v>
      </c>
      <c r="J2806" s="99">
        <v>898</v>
      </c>
      <c r="K2806" s="39" t="s">
        <v>69</v>
      </c>
      <c r="L2806" s="1">
        <v>16.57</v>
      </c>
      <c r="M2806" s="1">
        <v>29.130000000000003</v>
      </c>
      <c r="N2806" s="100">
        <v>573</v>
      </c>
      <c r="O2806" s="39" t="s">
        <v>69</v>
      </c>
      <c r="P2806" s="1">
        <v>25.84</v>
      </c>
      <c r="Q2806" s="39">
        <f>+P2806+M2806</f>
        <v>54.97</v>
      </c>
      <c r="R2806" s="99">
        <v>192</v>
      </c>
    </row>
    <row r="2807" spans="3:18" x14ac:dyDescent="0.15">
      <c r="C2807" s="97" t="s">
        <v>2832</v>
      </c>
      <c r="D2807" s="1" t="s">
        <v>68</v>
      </c>
      <c r="E2807" s="80" t="s">
        <v>61</v>
      </c>
      <c r="F2807" s="39" t="s">
        <v>62</v>
      </c>
      <c r="J2807" s="80"/>
      <c r="K2807" s="39"/>
      <c r="N2807" s="100"/>
      <c r="O2807" s="39"/>
      <c r="Q2807" s="39"/>
      <c r="R2807" s="80"/>
    </row>
    <row r="2808" spans="3:18" x14ac:dyDescent="0.15">
      <c r="C2808" s="97" t="s">
        <v>2833</v>
      </c>
      <c r="D2808" s="1" t="s">
        <v>85</v>
      </c>
      <c r="E2808" s="80" t="s">
        <v>61</v>
      </c>
      <c r="F2808" s="39" t="s">
        <v>62</v>
      </c>
      <c r="J2808" s="80"/>
      <c r="K2808" s="39"/>
      <c r="N2808" s="100"/>
      <c r="O2808" s="39"/>
      <c r="Q2808" s="39"/>
      <c r="R2808" s="80"/>
    </row>
    <row r="2809" spans="3:18" x14ac:dyDescent="0.15">
      <c r="C2809" s="97" t="s">
        <v>2834</v>
      </c>
      <c r="D2809" s="1" t="s">
        <v>68</v>
      </c>
      <c r="E2809" s="80" t="s">
        <v>61</v>
      </c>
      <c r="F2809" s="39" t="s">
        <v>62</v>
      </c>
      <c r="J2809" s="80"/>
      <c r="K2809" s="39"/>
      <c r="N2809" s="100"/>
      <c r="O2809" s="39"/>
      <c r="Q2809" s="39"/>
      <c r="R2809" s="80"/>
    </row>
    <row r="2810" spans="3:18" x14ac:dyDescent="0.15">
      <c r="C2810" s="97" t="s">
        <v>3136</v>
      </c>
      <c r="D2810" s="1" t="s">
        <v>68</v>
      </c>
      <c r="E2810" s="80" t="s">
        <v>61</v>
      </c>
      <c r="F2810" s="39" t="s">
        <v>69</v>
      </c>
      <c r="G2810" s="98">
        <v>11.46</v>
      </c>
      <c r="H2810" s="98">
        <v>1.42</v>
      </c>
      <c r="I2810" s="98">
        <v>12.88</v>
      </c>
      <c r="J2810" s="99">
        <v>784</v>
      </c>
      <c r="K2810" s="39" t="s">
        <v>69</v>
      </c>
      <c r="L2810" s="1">
        <v>15.96</v>
      </c>
      <c r="M2810" s="1">
        <v>28.840000000000003</v>
      </c>
      <c r="N2810" s="100">
        <v>605</v>
      </c>
      <c r="O2810" s="39" t="s">
        <v>69</v>
      </c>
      <c r="P2810" s="1">
        <v>24.22</v>
      </c>
      <c r="Q2810" s="39">
        <f>+P2810+M2810</f>
        <v>53.06</v>
      </c>
      <c r="R2810" s="99">
        <v>268</v>
      </c>
    </row>
    <row r="2811" spans="3:18" x14ac:dyDescent="0.15">
      <c r="C2811" s="97" t="s">
        <v>2836</v>
      </c>
      <c r="D2811" s="1" t="s">
        <v>68</v>
      </c>
      <c r="E2811" s="80" t="s">
        <v>61</v>
      </c>
      <c r="F2811" s="39" t="s">
        <v>62</v>
      </c>
      <c r="J2811" s="80"/>
      <c r="K2811" s="39"/>
      <c r="N2811" s="100"/>
      <c r="O2811" s="39"/>
      <c r="Q2811" s="39"/>
      <c r="R2811" s="80"/>
    </row>
    <row r="2812" spans="3:18" x14ac:dyDescent="0.15">
      <c r="C2812" s="97" t="s">
        <v>2837</v>
      </c>
      <c r="D2812" s="1" t="s">
        <v>68</v>
      </c>
      <c r="E2812" s="80" t="s">
        <v>61</v>
      </c>
      <c r="F2812" s="39" t="s">
        <v>62</v>
      </c>
      <c r="J2812" s="80"/>
      <c r="K2812" s="39"/>
      <c r="N2812" s="100"/>
      <c r="O2812" s="39"/>
      <c r="Q2812" s="39"/>
      <c r="R2812" s="80"/>
    </row>
    <row r="2813" spans="3:18" x14ac:dyDescent="0.15">
      <c r="C2813" s="97" t="s">
        <v>2838</v>
      </c>
      <c r="D2813" s="1" t="s">
        <v>68</v>
      </c>
      <c r="E2813" s="80" t="s">
        <v>61</v>
      </c>
      <c r="F2813" s="39" t="s">
        <v>69</v>
      </c>
      <c r="G2813" s="1">
        <v>11.32</v>
      </c>
      <c r="H2813" s="1">
        <v>2.68</v>
      </c>
      <c r="I2813" s="1">
        <v>14</v>
      </c>
      <c r="J2813" s="80">
        <v>431</v>
      </c>
      <c r="K2813" s="39" t="s">
        <v>62</v>
      </c>
      <c r="N2813" s="100"/>
      <c r="O2813" s="39"/>
      <c r="Q2813" s="39"/>
      <c r="R2813" s="80"/>
    </row>
    <row r="2814" spans="3:18" x14ac:dyDescent="0.15">
      <c r="C2814" s="97" t="s">
        <v>2839</v>
      </c>
      <c r="D2814" s="1" t="s">
        <v>66</v>
      </c>
      <c r="E2814" s="80" t="s">
        <v>61</v>
      </c>
      <c r="F2814" s="39" t="s">
        <v>62</v>
      </c>
      <c r="J2814" s="80"/>
      <c r="K2814" s="39"/>
      <c r="N2814" s="100"/>
      <c r="O2814" s="39"/>
      <c r="Q2814" s="39"/>
      <c r="R2814" s="80"/>
    </row>
    <row r="2815" spans="3:18" x14ac:dyDescent="0.15">
      <c r="C2815" s="97" t="s">
        <v>2840</v>
      </c>
      <c r="D2815" s="1" t="s">
        <v>68</v>
      </c>
      <c r="E2815" s="80" t="s">
        <v>61</v>
      </c>
      <c r="F2815" s="39" t="s">
        <v>69</v>
      </c>
      <c r="G2815" s="98">
        <v>10</v>
      </c>
      <c r="H2815" s="98">
        <v>1.42</v>
      </c>
      <c r="I2815" s="98">
        <v>11.42</v>
      </c>
      <c r="J2815" s="99">
        <v>1216</v>
      </c>
      <c r="K2815" s="39" t="s">
        <v>69</v>
      </c>
      <c r="L2815" s="1">
        <v>15.09</v>
      </c>
      <c r="M2815" s="1">
        <v>26.509999999999998</v>
      </c>
      <c r="N2815" s="100">
        <v>792</v>
      </c>
      <c r="O2815" s="39" t="str">
        <f>+VLOOKUP(C2815,'[1]Notas 3º - TL'!$A$1:$B$678,2,"FALSO")</f>
        <v>SI</v>
      </c>
      <c r="Q2815" s="39"/>
      <c r="R2815" s="80"/>
    </row>
    <row r="2816" spans="3:18" x14ac:dyDescent="0.15">
      <c r="C2816" s="97" t="s">
        <v>2841</v>
      </c>
      <c r="D2816" s="1" t="s">
        <v>66</v>
      </c>
      <c r="E2816" s="80" t="s">
        <v>61</v>
      </c>
      <c r="F2816" s="39" t="s">
        <v>62</v>
      </c>
      <c r="J2816" s="80"/>
      <c r="K2816" s="39"/>
      <c r="N2816" s="100"/>
      <c r="O2816" s="39"/>
      <c r="Q2816" s="39"/>
      <c r="R2816" s="80"/>
    </row>
    <row r="2817" spans="3:18" x14ac:dyDescent="0.15">
      <c r="C2817" s="97" t="s">
        <v>2842</v>
      </c>
      <c r="D2817" s="1" t="s">
        <v>68</v>
      </c>
      <c r="E2817" s="80" t="s">
        <v>61</v>
      </c>
      <c r="F2817" s="39" t="s">
        <v>62</v>
      </c>
      <c r="J2817" s="80"/>
      <c r="K2817" s="39"/>
      <c r="N2817" s="100"/>
      <c r="O2817" s="39"/>
      <c r="Q2817" s="39"/>
      <c r="R2817" s="80"/>
    </row>
    <row r="2818" spans="3:18" x14ac:dyDescent="0.15">
      <c r="C2818" s="97" t="s">
        <v>2843</v>
      </c>
      <c r="D2818" s="1" t="s">
        <v>68</v>
      </c>
      <c r="E2818" s="80" t="s">
        <v>61</v>
      </c>
      <c r="F2818" s="39" t="s">
        <v>62</v>
      </c>
      <c r="J2818" s="80"/>
      <c r="K2818" s="39"/>
      <c r="N2818" s="100"/>
      <c r="O2818" s="39"/>
      <c r="Q2818" s="39"/>
      <c r="R2818" s="80"/>
    </row>
    <row r="2819" spans="3:18" x14ac:dyDescent="0.15">
      <c r="C2819" s="97" t="s">
        <v>2844</v>
      </c>
      <c r="D2819" s="1" t="s">
        <v>68</v>
      </c>
      <c r="E2819" s="80" t="s">
        <v>61</v>
      </c>
      <c r="F2819" s="39" t="s">
        <v>62</v>
      </c>
      <c r="J2819" s="80"/>
      <c r="K2819" s="39"/>
      <c r="N2819" s="100"/>
      <c r="O2819" s="39"/>
      <c r="Q2819" s="39"/>
      <c r="R2819" s="80"/>
    </row>
    <row r="2820" spans="3:18" x14ac:dyDescent="0.15">
      <c r="C2820" s="97" t="s">
        <v>2845</v>
      </c>
      <c r="D2820" s="1" t="s">
        <v>66</v>
      </c>
      <c r="E2820" s="80" t="s">
        <v>61</v>
      </c>
      <c r="F2820" s="39" t="s">
        <v>62</v>
      </c>
      <c r="J2820" s="80"/>
      <c r="K2820" s="39"/>
      <c r="N2820" s="100"/>
      <c r="O2820" s="39"/>
      <c r="Q2820" s="39"/>
      <c r="R2820" s="80"/>
    </row>
    <row r="2821" spans="3:18" x14ac:dyDescent="0.15">
      <c r="C2821" s="97" t="s">
        <v>2846</v>
      </c>
      <c r="D2821" s="1" t="s">
        <v>66</v>
      </c>
      <c r="E2821" s="80" t="s">
        <v>61</v>
      </c>
      <c r="F2821" s="39" t="s">
        <v>69</v>
      </c>
      <c r="G2821" s="98">
        <v>10.68</v>
      </c>
      <c r="H2821" s="98">
        <v>0.31</v>
      </c>
      <c r="I2821" s="98">
        <v>10.99</v>
      </c>
      <c r="J2821" s="99">
        <v>1308</v>
      </c>
      <c r="K2821" s="39" t="s">
        <v>69</v>
      </c>
      <c r="L2821" s="1">
        <v>15.94</v>
      </c>
      <c r="M2821" s="1">
        <v>26.93</v>
      </c>
      <c r="N2821" s="100">
        <v>776</v>
      </c>
      <c r="O2821" s="39" t="str">
        <f>+VLOOKUP(C2821,'[1]Notas 3º - TL'!$A$1:$B$678,2,"FALSO")</f>
        <v>SI</v>
      </c>
      <c r="Q2821" s="39"/>
      <c r="R2821" s="80"/>
    </row>
    <row r="2822" spans="3:18" x14ac:dyDescent="0.15">
      <c r="C2822" s="97" t="s">
        <v>2847</v>
      </c>
      <c r="D2822" s="1" t="s">
        <v>66</v>
      </c>
      <c r="E2822" s="80" t="s">
        <v>61</v>
      </c>
      <c r="F2822" s="39" t="s">
        <v>69</v>
      </c>
      <c r="G2822" s="98">
        <v>10.63</v>
      </c>
      <c r="H2822" s="98">
        <v>0.47</v>
      </c>
      <c r="I2822" s="98">
        <v>11.100000000000001</v>
      </c>
      <c r="J2822" s="99">
        <v>1283</v>
      </c>
      <c r="K2822" s="39" t="s">
        <v>69</v>
      </c>
      <c r="L2822" s="1">
        <v>15.21</v>
      </c>
      <c r="M2822" s="1">
        <v>26.310000000000002</v>
      </c>
      <c r="N2822" s="100">
        <v>797</v>
      </c>
      <c r="O2822" s="39" t="s">
        <v>62</v>
      </c>
      <c r="Q2822" s="39"/>
      <c r="R2822" s="80"/>
    </row>
    <row r="2823" spans="3:18" x14ac:dyDescent="0.15">
      <c r="C2823" s="97" t="s">
        <v>2848</v>
      </c>
      <c r="D2823" s="1" t="s">
        <v>66</v>
      </c>
      <c r="E2823" s="80" t="s">
        <v>61</v>
      </c>
      <c r="F2823" s="39" t="s">
        <v>62</v>
      </c>
      <c r="J2823" s="80"/>
      <c r="K2823" s="39"/>
      <c r="N2823" s="100"/>
      <c r="O2823" s="39"/>
      <c r="Q2823" s="39"/>
      <c r="R2823" s="80"/>
    </row>
    <row r="2824" spans="3:18" x14ac:dyDescent="0.15">
      <c r="C2824" s="97" t="s">
        <v>2849</v>
      </c>
      <c r="D2824" s="1" t="s">
        <v>68</v>
      </c>
      <c r="E2824" s="80" t="s">
        <v>61</v>
      </c>
      <c r="F2824" s="39" t="s">
        <v>62</v>
      </c>
      <c r="J2824" s="80"/>
      <c r="K2824" s="39"/>
      <c r="N2824" s="100"/>
      <c r="O2824" s="39"/>
      <c r="Q2824" s="39"/>
      <c r="R2824" s="80"/>
    </row>
    <row r="2825" spans="3:18" x14ac:dyDescent="0.15">
      <c r="C2825" s="97" t="s">
        <v>2850</v>
      </c>
      <c r="D2825" s="1" t="s">
        <v>64</v>
      </c>
      <c r="E2825" s="80" t="s">
        <v>61</v>
      </c>
      <c r="F2825" s="39" t="s">
        <v>69</v>
      </c>
      <c r="G2825" s="98">
        <v>10.5</v>
      </c>
      <c r="H2825" s="98">
        <v>0.78</v>
      </c>
      <c r="I2825" s="98">
        <v>11.28</v>
      </c>
      <c r="J2825" s="99">
        <v>1249</v>
      </c>
      <c r="K2825" s="39" t="s">
        <v>69</v>
      </c>
      <c r="L2825" s="1">
        <v>15.26</v>
      </c>
      <c r="M2825" s="1">
        <v>26.54</v>
      </c>
      <c r="N2825" s="100">
        <v>789</v>
      </c>
      <c r="O2825" s="39" t="s">
        <v>62</v>
      </c>
      <c r="Q2825" s="39"/>
      <c r="R2825" s="80"/>
    </row>
    <row r="2826" spans="3:18" x14ac:dyDescent="0.15">
      <c r="C2826" s="97" t="s">
        <v>2851</v>
      </c>
      <c r="D2826" s="1" t="s">
        <v>85</v>
      </c>
      <c r="E2826" s="80" t="s">
        <v>61</v>
      </c>
      <c r="F2826" s="39" t="s">
        <v>62</v>
      </c>
      <c r="J2826" s="80"/>
      <c r="K2826" s="39"/>
      <c r="N2826" s="100"/>
      <c r="O2826" s="39"/>
      <c r="Q2826" s="39"/>
      <c r="R2826" s="80"/>
    </row>
    <row r="2827" spans="3:18" x14ac:dyDescent="0.15">
      <c r="C2827" s="97" t="s">
        <v>2852</v>
      </c>
      <c r="D2827" s="1" t="s">
        <v>68</v>
      </c>
      <c r="E2827" s="80" t="s">
        <v>61</v>
      </c>
      <c r="F2827" s="39" t="s">
        <v>69</v>
      </c>
      <c r="G2827" s="98">
        <v>11.97</v>
      </c>
      <c r="H2827" s="98">
        <v>0.78</v>
      </c>
      <c r="I2827" s="98">
        <v>12.75</v>
      </c>
      <c r="J2827" s="99">
        <v>835</v>
      </c>
      <c r="K2827" s="39" t="s">
        <v>69</v>
      </c>
      <c r="L2827" s="1">
        <v>15.95</v>
      </c>
      <c r="M2827" s="1">
        <v>28.7</v>
      </c>
      <c r="N2827" s="100">
        <v>622</v>
      </c>
      <c r="O2827" s="39" t="str">
        <f>+VLOOKUP(C2827,'[1]Notas 3º - TL'!$A$1:$B$678,2,"FALSO")</f>
        <v>SI</v>
      </c>
      <c r="Q2827" s="39"/>
      <c r="R2827" s="80"/>
    </row>
    <row r="2828" spans="3:18" x14ac:dyDescent="0.15">
      <c r="C2828" s="97" t="s">
        <v>2853</v>
      </c>
      <c r="D2828" s="1" t="s">
        <v>66</v>
      </c>
      <c r="E2828" s="80" t="s">
        <v>61</v>
      </c>
      <c r="F2828" s="39" t="s">
        <v>62</v>
      </c>
      <c r="J2828" s="80"/>
      <c r="K2828" s="39"/>
      <c r="N2828" s="100"/>
      <c r="O2828" s="39"/>
      <c r="Q2828" s="39"/>
      <c r="R2828" s="80"/>
    </row>
    <row r="2829" spans="3:18" x14ac:dyDescent="0.15">
      <c r="C2829" s="97" t="s">
        <v>2854</v>
      </c>
      <c r="D2829" s="1" t="s">
        <v>64</v>
      </c>
      <c r="E2829" s="80" t="s">
        <v>88</v>
      </c>
      <c r="F2829" s="39" t="s">
        <v>69</v>
      </c>
      <c r="G2829" s="1">
        <v>11.4</v>
      </c>
      <c r="H2829" s="1">
        <v>2.5499999999999998</v>
      </c>
      <c r="I2829" s="1">
        <v>13.95</v>
      </c>
      <c r="J2829" s="80">
        <v>443</v>
      </c>
      <c r="K2829" s="39" t="s">
        <v>62</v>
      </c>
      <c r="N2829" s="100"/>
      <c r="O2829" s="39"/>
      <c r="Q2829" s="39"/>
      <c r="R2829" s="80"/>
    </row>
    <row r="2830" spans="3:18" x14ac:dyDescent="0.15">
      <c r="C2830" s="97" t="s">
        <v>2855</v>
      </c>
      <c r="D2830" s="1" t="s">
        <v>79</v>
      </c>
      <c r="E2830" s="80" t="s">
        <v>61</v>
      </c>
      <c r="F2830" s="39" t="s">
        <v>62</v>
      </c>
      <c r="J2830" s="80"/>
      <c r="K2830" s="39"/>
      <c r="N2830" s="100"/>
      <c r="O2830" s="39"/>
      <c r="Q2830" s="39"/>
      <c r="R2830" s="80"/>
    </row>
    <row r="2831" spans="3:18" x14ac:dyDescent="0.15">
      <c r="C2831" s="97" t="s">
        <v>2856</v>
      </c>
      <c r="D2831" s="1" t="s">
        <v>66</v>
      </c>
      <c r="E2831" s="80" t="s">
        <v>61</v>
      </c>
      <c r="F2831" s="39" t="s">
        <v>62</v>
      </c>
      <c r="J2831" s="80"/>
      <c r="K2831" s="39"/>
      <c r="N2831" s="100"/>
      <c r="O2831" s="39"/>
      <c r="Q2831" s="39"/>
      <c r="R2831" s="80"/>
    </row>
    <row r="2832" spans="3:18" x14ac:dyDescent="0.15">
      <c r="C2832" s="97" t="s">
        <v>2857</v>
      </c>
      <c r="D2832" s="1" t="s">
        <v>64</v>
      </c>
      <c r="E2832" s="80" t="s">
        <v>61</v>
      </c>
      <c r="F2832" s="39" t="s">
        <v>62</v>
      </c>
      <c r="J2832" s="80"/>
      <c r="K2832" s="39"/>
      <c r="N2832" s="100"/>
      <c r="O2832" s="39"/>
      <c r="Q2832" s="39"/>
      <c r="R2832" s="80"/>
    </row>
    <row r="2833" spans="3:18" x14ac:dyDescent="0.15">
      <c r="C2833" s="97" t="s">
        <v>2858</v>
      </c>
      <c r="D2833" s="1" t="s">
        <v>72</v>
      </c>
      <c r="E2833" s="80" t="s">
        <v>61</v>
      </c>
      <c r="F2833" s="39" t="s">
        <v>62</v>
      </c>
      <c r="J2833" s="80"/>
      <c r="K2833" s="39"/>
      <c r="N2833" s="100"/>
      <c r="O2833" s="39"/>
      <c r="Q2833" s="39"/>
      <c r="R2833" s="80"/>
    </row>
    <row r="2834" spans="3:18" x14ac:dyDescent="0.15">
      <c r="C2834" s="97" t="s">
        <v>2859</v>
      </c>
      <c r="D2834" s="1" t="s">
        <v>79</v>
      </c>
      <c r="E2834" s="80" t="s">
        <v>61</v>
      </c>
      <c r="F2834" s="39" t="s">
        <v>62</v>
      </c>
      <c r="J2834" s="80"/>
      <c r="K2834" s="39"/>
      <c r="N2834" s="100"/>
      <c r="O2834" s="39"/>
      <c r="Q2834" s="39"/>
      <c r="R2834" s="80"/>
    </row>
    <row r="2835" spans="3:18" x14ac:dyDescent="0.15">
      <c r="C2835" s="97" t="s">
        <v>2860</v>
      </c>
      <c r="D2835" s="1" t="s">
        <v>68</v>
      </c>
      <c r="E2835" s="80" t="s">
        <v>88</v>
      </c>
      <c r="F2835" s="39" t="s">
        <v>69</v>
      </c>
      <c r="G2835" s="98">
        <v>10.029999999999999</v>
      </c>
      <c r="H2835" s="98">
        <v>2.69</v>
      </c>
      <c r="I2835" s="98">
        <v>12.719999999999999</v>
      </c>
      <c r="J2835" s="99">
        <v>850</v>
      </c>
      <c r="K2835" s="39" t="s">
        <v>69</v>
      </c>
      <c r="L2835" s="1">
        <v>16.309999999999999</v>
      </c>
      <c r="M2835" s="1">
        <v>29.029999999999998</v>
      </c>
      <c r="N2835" s="100">
        <v>587</v>
      </c>
      <c r="O2835" s="39" t="s">
        <v>62</v>
      </c>
      <c r="Q2835" s="39"/>
      <c r="R2835" s="80"/>
    </row>
    <row r="2836" spans="3:18" x14ac:dyDescent="0.15">
      <c r="C2836" s="97" t="s">
        <v>2861</v>
      </c>
      <c r="D2836" s="1" t="s">
        <v>64</v>
      </c>
      <c r="E2836" s="80" t="s">
        <v>61</v>
      </c>
      <c r="F2836" s="39" t="s">
        <v>62</v>
      </c>
      <c r="J2836" s="80"/>
      <c r="K2836" s="39"/>
      <c r="N2836" s="100"/>
      <c r="O2836" s="39"/>
      <c r="Q2836" s="39"/>
      <c r="R2836" s="80"/>
    </row>
    <row r="2837" spans="3:18" x14ac:dyDescent="0.15">
      <c r="C2837" s="97" t="s">
        <v>2862</v>
      </c>
      <c r="D2837" s="1" t="s">
        <v>72</v>
      </c>
      <c r="E2837" s="80" t="s">
        <v>61</v>
      </c>
      <c r="F2837" s="39" t="s">
        <v>69</v>
      </c>
      <c r="G2837" s="98">
        <v>11.56</v>
      </c>
      <c r="H2837" s="98">
        <v>0.47</v>
      </c>
      <c r="I2837" s="98">
        <v>12.030000000000001</v>
      </c>
      <c r="J2837" s="99">
        <v>1053</v>
      </c>
      <c r="K2837" s="39" t="s">
        <v>69</v>
      </c>
      <c r="L2837" s="1">
        <v>15.25</v>
      </c>
      <c r="M2837" s="1">
        <v>27.28</v>
      </c>
      <c r="N2837" s="100">
        <v>761</v>
      </c>
      <c r="O2837" s="39" t="s">
        <v>62</v>
      </c>
      <c r="Q2837" s="39"/>
      <c r="R2837" s="80"/>
    </row>
    <row r="2838" spans="3:18" x14ac:dyDescent="0.15">
      <c r="C2838" s="97" t="s">
        <v>3143</v>
      </c>
      <c r="D2838" s="1" t="s">
        <v>68</v>
      </c>
      <c r="E2838" s="80" t="s">
        <v>61</v>
      </c>
      <c r="F2838" s="39" t="s">
        <v>69</v>
      </c>
      <c r="G2838" s="98">
        <v>12.03</v>
      </c>
      <c r="H2838" s="98">
        <v>0.63</v>
      </c>
      <c r="I2838" s="98">
        <v>12.66</v>
      </c>
      <c r="J2838" s="99">
        <v>868</v>
      </c>
      <c r="K2838" s="39" t="s">
        <v>69</v>
      </c>
      <c r="L2838" s="1">
        <v>16.02</v>
      </c>
      <c r="M2838" s="1">
        <v>28.68</v>
      </c>
      <c r="N2838" s="100">
        <v>624</v>
      </c>
      <c r="O2838" s="39" t="s">
        <v>69</v>
      </c>
      <c r="P2838" s="1">
        <v>22.86</v>
      </c>
      <c r="Q2838" s="39">
        <f>+P2838+M2838</f>
        <v>51.54</v>
      </c>
      <c r="R2838" s="99">
        <v>334</v>
      </c>
    </row>
    <row r="2839" spans="3:18" x14ac:dyDescent="0.15">
      <c r="C2839" s="97" t="s">
        <v>2864</v>
      </c>
      <c r="D2839" s="1" t="s">
        <v>66</v>
      </c>
      <c r="E2839" s="80" t="s">
        <v>88</v>
      </c>
      <c r="F2839" s="39" t="s">
        <v>62</v>
      </c>
      <c r="J2839" s="80"/>
      <c r="K2839" s="39"/>
      <c r="N2839" s="100"/>
      <c r="O2839" s="39"/>
      <c r="Q2839" s="39"/>
      <c r="R2839" s="80"/>
    </row>
    <row r="2840" spans="3:18" x14ac:dyDescent="0.15">
      <c r="C2840" s="97" t="s">
        <v>2865</v>
      </c>
      <c r="D2840" s="1" t="s">
        <v>64</v>
      </c>
      <c r="E2840" s="80" t="s">
        <v>61</v>
      </c>
      <c r="F2840" s="39" t="s">
        <v>62</v>
      </c>
      <c r="J2840" s="80"/>
      <c r="K2840" s="39"/>
      <c r="N2840" s="100"/>
      <c r="O2840" s="39"/>
      <c r="Q2840" s="39"/>
      <c r="R2840" s="80"/>
    </row>
    <row r="2841" spans="3:18" x14ac:dyDescent="0.15">
      <c r="C2841" s="97" t="s">
        <v>2866</v>
      </c>
      <c r="D2841" s="1" t="s">
        <v>85</v>
      </c>
      <c r="E2841" s="80" t="s">
        <v>61</v>
      </c>
      <c r="F2841" s="39" t="s">
        <v>62</v>
      </c>
      <c r="J2841" s="80"/>
      <c r="K2841" s="39"/>
      <c r="N2841" s="100"/>
      <c r="O2841" s="39"/>
      <c r="Q2841" s="39"/>
      <c r="R2841" s="80"/>
    </row>
    <row r="2842" spans="3:18" x14ac:dyDescent="0.15">
      <c r="C2842" s="97" t="s">
        <v>2867</v>
      </c>
      <c r="D2842" s="1" t="s">
        <v>79</v>
      </c>
      <c r="E2842" s="80" t="s">
        <v>61</v>
      </c>
      <c r="F2842" s="39" t="s">
        <v>69</v>
      </c>
      <c r="G2842" s="98">
        <v>11.26</v>
      </c>
      <c r="H2842" s="98">
        <v>0.63</v>
      </c>
      <c r="I2842" s="98">
        <v>11.89</v>
      </c>
      <c r="J2842" s="99">
        <v>1092</v>
      </c>
      <c r="K2842" s="39" t="s">
        <v>69</v>
      </c>
      <c r="L2842" s="1">
        <v>15.45</v>
      </c>
      <c r="M2842" s="1">
        <v>27.34</v>
      </c>
      <c r="N2842" s="100">
        <v>752</v>
      </c>
      <c r="O2842" s="39" t="s">
        <v>62</v>
      </c>
      <c r="Q2842" s="39"/>
      <c r="R2842" s="80"/>
    </row>
    <row r="2843" spans="3:18" x14ac:dyDescent="0.15">
      <c r="C2843" s="97" t="s">
        <v>2868</v>
      </c>
      <c r="D2843" s="1" t="s">
        <v>66</v>
      </c>
      <c r="E2843" s="80" t="s">
        <v>61</v>
      </c>
      <c r="F2843" s="39" t="s">
        <v>62</v>
      </c>
      <c r="J2843" s="80"/>
      <c r="K2843" s="39"/>
      <c r="N2843" s="100"/>
      <c r="O2843" s="39"/>
      <c r="Q2843" s="39"/>
      <c r="R2843" s="80"/>
    </row>
    <row r="2844" spans="3:18" x14ac:dyDescent="0.15">
      <c r="C2844" s="97" t="s">
        <v>2869</v>
      </c>
      <c r="D2844" s="1" t="s">
        <v>66</v>
      </c>
      <c r="E2844" s="80" t="s">
        <v>61</v>
      </c>
      <c r="F2844" s="39" t="s">
        <v>62</v>
      </c>
      <c r="J2844" s="80"/>
      <c r="K2844" s="39"/>
      <c r="N2844" s="100"/>
      <c r="O2844" s="39"/>
      <c r="Q2844" s="39"/>
      <c r="R2844" s="80"/>
    </row>
    <row r="2845" spans="3:18" x14ac:dyDescent="0.15">
      <c r="C2845" s="97" t="s">
        <v>2870</v>
      </c>
      <c r="D2845" s="1" t="s">
        <v>72</v>
      </c>
      <c r="E2845" s="80" t="s">
        <v>61</v>
      </c>
      <c r="F2845" s="39" t="s">
        <v>62</v>
      </c>
      <c r="J2845" s="80"/>
      <c r="K2845" s="39"/>
      <c r="N2845" s="100"/>
      <c r="O2845" s="39"/>
      <c r="Q2845" s="39"/>
      <c r="R2845" s="80"/>
    </row>
    <row r="2846" spans="3:18" x14ac:dyDescent="0.15">
      <c r="C2846" s="97" t="s">
        <v>2871</v>
      </c>
      <c r="D2846" s="1" t="s">
        <v>85</v>
      </c>
      <c r="E2846" s="80" t="s">
        <v>61</v>
      </c>
      <c r="F2846" s="39" t="s">
        <v>62</v>
      </c>
      <c r="J2846" s="80"/>
      <c r="K2846" s="39"/>
      <c r="N2846" s="100"/>
      <c r="O2846" s="39"/>
      <c r="Q2846" s="39"/>
      <c r="R2846" s="80"/>
    </row>
    <row r="2847" spans="3:18" x14ac:dyDescent="0.15">
      <c r="C2847" s="97" t="s">
        <v>2872</v>
      </c>
      <c r="D2847" s="1" t="s">
        <v>64</v>
      </c>
      <c r="E2847" s="80" t="s">
        <v>61</v>
      </c>
      <c r="F2847" s="39" t="s">
        <v>62</v>
      </c>
      <c r="J2847" s="80"/>
      <c r="K2847" s="39"/>
      <c r="N2847" s="100"/>
      <c r="O2847" s="39"/>
      <c r="Q2847" s="39"/>
      <c r="R2847" s="80"/>
    </row>
    <row r="2848" spans="3:18" x14ac:dyDescent="0.15">
      <c r="C2848" s="97" t="s">
        <v>2873</v>
      </c>
      <c r="D2848" s="1" t="s">
        <v>79</v>
      </c>
      <c r="E2848" s="80" t="s">
        <v>61</v>
      </c>
      <c r="F2848" s="39" t="s">
        <v>69</v>
      </c>
      <c r="G2848" s="98">
        <v>11.97</v>
      </c>
      <c r="H2848" s="98">
        <v>1.1000000000000001</v>
      </c>
      <c r="I2848" s="98">
        <v>13.07</v>
      </c>
      <c r="J2848" s="99">
        <v>716</v>
      </c>
      <c r="K2848" s="39" t="s">
        <v>69</v>
      </c>
      <c r="L2848" s="1">
        <v>16.579999999999998</v>
      </c>
      <c r="M2848" s="1">
        <v>29.65</v>
      </c>
      <c r="N2848" s="100">
        <v>506</v>
      </c>
      <c r="O2848" s="39" t="s">
        <v>62</v>
      </c>
      <c r="Q2848" s="39"/>
      <c r="R2848" s="80"/>
    </row>
    <row r="2849" spans="3:18" x14ac:dyDescent="0.15">
      <c r="C2849" s="97" t="s">
        <v>2874</v>
      </c>
      <c r="D2849" s="1" t="s">
        <v>85</v>
      </c>
      <c r="E2849" s="80" t="s">
        <v>61</v>
      </c>
      <c r="F2849" s="39" t="s">
        <v>62</v>
      </c>
      <c r="J2849" s="80"/>
      <c r="K2849" s="39"/>
      <c r="N2849" s="100"/>
      <c r="O2849" s="39"/>
      <c r="Q2849" s="39"/>
      <c r="R2849" s="80"/>
    </row>
    <row r="2850" spans="3:18" x14ac:dyDescent="0.15">
      <c r="C2850" s="97" t="s">
        <v>3146</v>
      </c>
      <c r="D2850" s="1" t="s">
        <v>79</v>
      </c>
      <c r="E2850" s="80" t="s">
        <v>88</v>
      </c>
      <c r="F2850" s="39" t="s">
        <v>69</v>
      </c>
      <c r="G2850" s="98">
        <v>11.71</v>
      </c>
      <c r="H2850" s="98">
        <v>2.4</v>
      </c>
      <c r="I2850" s="98">
        <v>14.110000000000001</v>
      </c>
      <c r="J2850" s="99">
        <v>406</v>
      </c>
      <c r="K2850" s="39" t="s">
        <v>69</v>
      </c>
      <c r="L2850" s="1">
        <v>15.66</v>
      </c>
      <c r="M2850" s="1">
        <v>29.770000000000003</v>
      </c>
      <c r="N2850" s="100">
        <v>486</v>
      </c>
      <c r="O2850" s="39" t="s">
        <v>69</v>
      </c>
      <c r="P2850" s="1">
        <v>22.6</v>
      </c>
      <c r="Q2850" s="39">
        <f>+P2850+M2850</f>
        <v>52.370000000000005</v>
      </c>
      <c r="R2850" s="99">
        <v>299</v>
      </c>
    </row>
    <row r="2851" spans="3:18" x14ac:dyDescent="0.15">
      <c r="C2851" s="97" t="s">
        <v>2876</v>
      </c>
      <c r="D2851" s="1" t="s">
        <v>64</v>
      </c>
      <c r="E2851" s="80" t="s">
        <v>61</v>
      </c>
      <c r="F2851" s="39" t="s">
        <v>62</v>
      </c>
      <c r="J2851" s="80"/>
      <c r="K2851" s="39"/>
      <c r="N2851" s="100"/>
      <c r="O2851" s="39"/>
      <c r="Q2851" s="39"/>
      <c r="R2851" s="80"/>
    </row>
    <row r="2852" spans="3:18" x14ac:dyDescent="0.15">
      <c r="C2852" s="97" t="s">
        <v>2877</v>
      </c>
      <c r="D2852" s="1" t="s">
        <v>72</v>
      </c>
      <c r="E2852" s="80" t="s">
        <v>61</v>
      </c>
      <c r="F2852" s="39" t="s">
        <v>69</v>
      </c>
      <c r="G2852" s="98">
        <v>11.06</v>
      </c>
      <c r="H2852" s="98">
        <v>0.78</v>
      </c>
      <c r="I2852" s="98">
        <v>11.84</v>
      </c>
      <c r="J2852" s="99">
        <v>1104</v>
      </c>
      <c r="K2852" s="39" t="s">
        <v>69</v>
      </c>
      <c r="L2852" s="1">
        <v>15.45</v>
      </c>
      <c r="M2852" s="1">
        <v>27.29</v>
      </c>
      <c r="N2852" s="100">
        <v>758</v>
      </c>
      <c r="O2852" s="39" t="str">
        <f>+VLOOKUP(C2852,'[1]Notas 3º - TL'!$A$1:$B$678,2,"FALSO")</f>
        <v>SI</v>
      </c>
      <c r="Q2852" s="39"/>
      <c r="R2852" s="80"/>
    </row>
    <row r="2853" spans="3:18" x14ac:dyDescent="0.15">
      <c r="C2853" s="97" t="s">
        <v>2878</v>
      </c>
      <c r="D2853" s="1" t="s">
        <v>68</v>
      </c>
      <c r="E2853" s="80" t="s">
        <v>61</v>
      </c>
      <c r="F2853" s="39" t="s">
        <v>62</v>
      </c>
      <c r="J2853" s="80"/>
      <c r="K2853" s="39"/>
      <c r="N2853" s="100"/>
      <c r="O2853" s="39"/>
      <c r="Q2853" s="39"/>
      <c r="R2853" s="80"/>
    </row>
    <row r="2854" spans="3:18" x14ac:dyDescent="0.15">
      <c r="C2854" s="97" t="s">
        <v>2879</v>
      </c>
      <c r="D2854" s="1" t="s">
        <v>68</v>
      </c>
      <c r="E2854" s="80" t="s">
        <v>61</v>
      </c>
      <c r="F2854" s="39" t="s">
        <v>62</v>
      </c>
      <c r="J2854" s="80"/>
      <c r="K2854" s="39"/>
      <c r="N2854" s="100"/>
      <c r="O2854" s="39"/>
      <c r="Q2854" s="39"/>
      <c r="R2854" s="80"/>
    </row>
    <row r="2855" spans="3:18" x14ac:dyDescent="0.15">
      <c r="C2855" s="97" t="s">
        <v>2880</v>
      </c>
      <c r="D2855" s="1" t="s">
        <v>79</v>
      </c>
      <c r="E2855" s="80" t="s">
        <v>61</v>
      </c>
      <c r="F2855" s="39" t="s">
        <v>62</v>
      </c>
      <c r="J2855" s="80"/>
      <c r="K2855" s="39"/>
      <c r="N2855" s="100"/>
      <c r="O2855" s="39"/>
      <c r="Q2855" s="39"/>
      <c r="R2855" s="80"/>
    </row>
    <row r="2856" spans="3:18" x14ac:dyDescent="0.15">
      <c r="C2856" s="97" t="s">
        <v>2881</v>
      </c>
      <c r="D2856" s="1" t="s">
        <v>68</v>
      </c>
      <c r="E2856" s="80" t="s">
        <v>61</v>
      </c>
      <c r="F2856" s="39" t="s">
        <v>62</v>
      </c>
      <c r="J2856" s="80"/>
      <c r="K2856" s="39"/>
      <c r="N2856" s="100"/>
      <c r="O2856" s="39"/>
      <c r="Q2856" s="39"/>
      <c r="R2856" s="80"/>
    </row>
    <row r="2857" spans="3:18" x14ac:dyDescent="0.15">
      <c r="C2857" s="97" t="s">
        <v>3151</v>
      </c>
      <c r="D2857" s="1" t="s">
        <v>85</v>
      </c>
      <c r="E2857" s="80" t="s">
        <v>61</v>
      </c>
      <c r="F2857" s="39" t="s">
        <v>69</v>
      </c>
      <c r="G2857" s="98">
        <v>12.58</v>
      </c>
      <c r="H2857" s="98">
        <v>0.94</v>
      </c>
      <c r="I2857" s="98">
        <v>13.52</v>
      </c>
      <c r="J2857" s="99">
        <v>564</v>
      </c>
      <c r="K2857" s="39" t="s">
        <v>69</v>
      </c>
      <c r="L2857" s="1">
        <v>16.89</v>
      </c>
      <c r="M2857" s="1">
        <v>30.41</v>
      </c>
      <c r="N2857" s="100">
        <v>370</v>
      </c>
      <c r="O2857" s="39" t="s">
        <v>69</v>
      </c>
      <c r="P2857" s="1">
        <v>24.44</v>
      </c>
      <c r="Q2857" s="39">
        <f>+P2857+M2857</f>
        <v>54.85</v>
      </c>
      <c r="R2857" s="99">
        <v>197</v>
      </c>
    </row>
    <row r="2858" spans="3:18" x14ac:dyDescent="0.15">
      <c r="C2858" s="97" t="s">
        <v>2883</v>
      </c>
      <c r="D2858" s="1" t="s">
        <v>66</v>
      </c>
      <c r="E2858" s="80" t="s">
        <v>61</v>
      </c>
      <c r="F2858" s="39" t="s">
        <v>62</v>
      </c>
      <c r="J2858" s="80"/>
      <c r="K2858" s="39"/>
      <c r="N2858" s="100"/>
      <c r="O2858" s="39"/>
      <c r="Q2858" s="39"/>
      <c r="R2858" s="80"/>
    </row>
    <row r="2859" spans="3:18" x14ac:dyDescent="0.15">
      <c r="C2859" s="97" t="s">
        <v>3160</v>
      </c>
      <c r="D2859" s="1" t="s">
        <v>68</v>
      </c>
      <c r="E2859" s="80" t="s">
        <v>61</v>
      </c>
      <c r="F2859" s="39" t="s">
        <v>69</v>
      </c>
      <c r="G2859" s="98">
        <v>12.76</v>
      </c>
      <c r="H2859" s="98">
        <v>0.78</v>
      </c>
      <c r="I2859" s="98">
        <v>13.54</v>
      </c>
      <c r="J2859" s="99">
        <v>555</v>
      </c>
      <c r="K2859" s="39" t="s">
        <v>69</v>
      </c>
      <c r="L2859" s="1">
        <v>16.39</v>
      </c>
      <c r="M2859" s="1">
        <v>29.93</v>
      </c>
      <c r="N2859" s="100">
        <v>459</v>
      </c>
      <c r="O2859" s="39" t="s">
        <v>69</v>
      </c>
      <c r="P2859" s="1">
        <v>24.88</v>
      </c>
      <c r="Q2859" s="39">
        <f>+P2859+M2859</f>
        <v>54.81</v>
      </c>
      <c r="R2859" s="99">
        <v>201</v>
      </c>
    </row>
    <row r="2860" spans="3:18" x14ac:dyDescent="0.15">
      <c r="C2860" s="97" t="s">
        <v>2885</v>
      </c>
      <c r="D2860" s="1" t="s">
        <v>60</v>
      </c>
      <c r="E2860" s="80" t="s">
        <v>61</v>
      </c>
      <c r="F2860" s="39" t="s">
        <v>62</v>
      </c>
      <c r="J2860" s="80"/>
      <c r="K2860" s="39"/>
      <c r="N2860" s="100"/>
      <c r="O2860" s="39"/>
      <c r="Q2860" s="39"/>
      <c r="R2860" s="80"/>
    </row>
    <row r="2861" spans="3:18" x14ac:dyDescent="0.15">
      <c r="C2861" s="97" t="s">
        <v>2886</v>
      </c>
      <c r="D2861" s="1" t="s">
        <v>68</v>
      </c>
      <c r="E2861" s="80" t="s">
        <v>61</v>
      </c>
      <c r="F2861" s="39" t="s">
        <v>62</v>
      </c>
      <c r="J2861" s="80"/>
      <c r="K2861" s="39"/>
      <c r="N2861" s="100"/>
      <c r="O2861" s="39"/>
      <c r="Q2861" s="39"/>
      <c r="R2861" s="80"/>
    </row>
    <row r="2862" spans="3:18" x14ac:dyDescent="0.15">
      <c r="C2862" s="97" t="s">
        <v>2887</v>
      </c>
      <c r="D2862" s="1" t="s">
        <v>68</v>
      </c>
      <c r="E2862" s="80" t="s">
        <v>61</v>
      </c>
      <c r="F2862" s="39" t="s">
        <v>62</v>
      </c>
      <c r="J2862" s="80"/>
      <c r="K2862" s="39"/>
      <c r="N2862" s="100"/>
      <c r="O2862" s="39"/>
      <c r="Q2862" s="39"/>
      <c r="R2862" s="80"/>
    </row>
    <row r="2863" spans="3:18" x14ac:dyDescent="0.15">
      <c r="C2863" s="97" t="s">
        <v>2888</v>
      </c>
      <c r="D2863" s="1" t="s">
        <v>85</v>
      </c>
      <c r="E2863" s="80" t="s">
        <v>61</v>
      </c>
      <c r="F2863" s="39" t="s">
        <v>62</v>
      </c>
      <c r="J2863" s="80"/>
      <c r="K2863" s="39"/>
      <c r="N2863" s="100"/>
      <c r="O2863" s="39"/>
      <c r="Q2863" s="39"/>
      <c r="R2863" s="80"/>
    </row>
    <row r="2864" spans="3:18" x14ac:dyDescent="0.15">
      <c r="C2864" s="97" t="s">
        <v>2889</v>
      </c>
      <c r="D2864" s="1" t="s">
        <v>85</v>
      </c>
      <c r="E2864" s="80" t="s">
        <v>61</v>
      </c>
      <c r="F2864" s="39" t="s">
        <v>69</v>
      </c>
      <c r="G2864" s="1">
        <v>11.94</v>
      </c>
      <c r="H2864" s="1">
        <v>0.94</v>
      </c>
      <c r="I2864" s="1">
        <v>12.879999999999999</v>
      </c>
      <c r="J2864" s="80">
        <v>780</v>
      </c>
      <c r="K2864" s="39" t="s">
        <v>62</v>
      </c>
      <c r="N2864" s="100"/>
      <c r="O2864" s="39"/>
      <c r="Q2864" s="39"/>
      <c r="R2864" s="80"/>
    </row>
    <row r="2865" spans="3:18" x14ac:dyDescent="0.15">
      <c r="C2865" s="97" t="s">
        <v>2890</v>
      </c>
      <c r="D2865" s="1" t="s">
        <v>79</v>
      </c>
      <c r="E2865" s="80" t="s">
        <v>61</v>
      </c>
      <c r="F2865" s="39" t="s">
        <v>69</v>
      </c>
      <c r="G2865" s="1">
        <v>12.57</v>
      </c>
      <c r="H2865" s="1">
        <v>0.78</v>
      </c>
      <c r="I2865" s="1">
        <v>13.35</v>
      </c>
      <c r="J2865" s="80">
        <v>622</v>
      </c>
      <c r="K2865" s="39" t="s">
        <v>62</v>
      </c>
      <c r="N2865" s="100"/>
      <c r="O2865" s="39"/>
      <c r="Q2865" s="39"/>
      <c r="R2865" s="80"/>
    </row>
    <row r="2866" spans="3:18" x14ac:dyDescent="0.15">
      <c r="C2866" s="97" t="s">
        <v>2891</v>
      </c>
      <c r="D2866" s="1" t="s">
        <v>85</v>
      </c>
      <c r="E2866" s="80" t="s">
        <v>61</v>
      </c>
      <c r="F2866" s="39" t="s">
        <v>62</v>
      </c>
      <c r="J2866" s="80"/>
      <c r="K2866" s="39"/>
      <c r="N2866" s="100"/>
      <c r="O2866" s="39"/>
      <c r="Q2866" s="39"/>
      <c r="R2866" s="80"/>
    </row>
    <row r="2867" spans="3:18" x14ac:dyDescent="0.15">
      <c r="C2867" s="97" t="s">
        <v>2892</v>
      </c>
      <c r="D2867" s="1" t="s">
        <v>85</v>
      </c>
      <c r="E2867" s="80" t="s">
        <v>61</v>
      </c>
      <c r="F2867" s="39" t="s">
        <v>62</v>
      </c>
      <c r="J2867" s="80"/>
      <c r="K2867" s="39"/>
      <c r="N2867" s="100"/>
      <c r="O2867" s="39"/>
      <c r="Q2867" s="39"/>
      <c r="R2867" s="80"/>
    </row>
    <row r="2868" spans="3:18" x14ac:dyDescent="0.15">
      <c r="C2868" s="97" t="s">
        <v>2893</v>
      </c>
      <c r="D2868" s="1" t="s">
        <v>66</v>
      </c>
      <c r="E2868" s="80" t="s">
        <v>61</v>
      </c>
      <c r="F2868" s="39" t="s">
        <v>69</v>
      </c>
      <c r="G2868" s="98">
        <v>11.05</v>
      </c>
      <c r="H2868" s="98">
        <v>0.47</v>
      </c>
      <c r="I2868" s="98">
        <v>11.520000000000001</v>
      </c>
      <c r="J2868" s="99">
        <v>1195</v>
      </c>
      <c r="K2868" s="39" t="s">
        <v>69</v>
      </c>
      <c r="L2868" s="1">
        <v>18.37</v>
      </c>
      <c r="M2868" s="1">
        <v>29.89</v>
      </c>
      <c r="N2868" s="100">
        <v>466</v>
      </c>
      <c r="O2868" s="39" t="s">
        <v>62</v>
      </c>
      <c r="Q2868" s="39"/>
      <c r="R2868" s="80"/>
    </row>
    <row r="2869" spans="3:18" x14ac:dyDescent="0.15">
      <c r="C2869" s="97" t="s">
        <v>2894</v>
      </c>
      <c r="D2869" s="1" t="s">
        <v>68</v>
      </c>
      <c r="E2869" s="80" t="s">
        <v>61</v>
      </c>
      <c r="F2869" s="39" t="s">
        <v>62</v>
      </c>
      <c r="J2869" s="80"/>
      <c r="K2869" s="39"/>
      <c r="N2869" s="100"/>
      <c r="O2869" s="39"/>
      <c r="Q2869" s="39"/>
      <c r="R2869" s="80"/>
    </row>
    <row r="2870" spans="3:18" x14ac:dyDescent="0.15">
      <c r="C2870" s="97" t="s">
        <v>2895</v>
      </c>
      <c r="D2870" s="1" t="s">
        <v>66</v>
      </c>
      <c r="E2870" s="80" t="s">
        <v>61</v>
      </c>
      <c r="F2870" s="39" t="s">
        <v>62</v>
      </c>
      <c r="J2870" s="80"/>
      <c r="K2870" s="39"/>
      <c r="N2870" s="100"/>
      <c r="O2870" s="39"/>
      <c r="Q2870" s="39"/>
      <c r="R2870" s="80"/>
    </row>
    <row r="2871" spans="3:18" x14ac:dyDescent="0.15">
      <c r="C2871" s="97" t="s">
        <v>2896</v>
      </c>
      <c r="D2871" s="1" t="s">
        <v>85</v>
      </c>
      <c r="E2871" s="80" t="s">
        <v>61</v>
      </c>
      <c r="F2871" s="39" t="s">
        <v>62</v>
      </c>
      <c r="J2871" s="80"/>
      <c r="K2871" s="39"/>
      <c r="N2871" s="100"/>
      <c r="O2871" s="39"/>
      <c r="Q2871" s="39"/>
      <c r="R2871" s="80"/>
    </row>
    <row r="2872" spans="3:18" x14ac:dyDescent="0.15">
      <c r="C2872" s="97" t="s">
        <v>2897</v>
      </c>
      <c r="D2872" s="1" t="s">
        <v>68</v>
      </c>
      <c r="E2872" s="80" t="s">
        <v>61</v>
      </c>
      <c r="F2872" s="39" t="s">
        <v>62</v>
      </c>
      <c r="J2872" s="80"/>
      <c r="K2872" s="39"/>
      <c r="N2872" s="100"/>
      <c r="O2872" s="39"/>
      <c r="Q2872" s="39"/>
      <c r="R2872" s="80"/>
    </row>
    <row r="2873" spans="3:18" x14ac:dyDescent="0.15">
      <c r="C2873" s="97" t="s">
        <v>2898</v>
      </c>
      <c r="D2873" s="1" t="s">
        <v>85</v>
      </c>
      <c r="E2873" s="80" t="s">
        <v>61</v>
      </c>
      <c r="F2873" s="39" t="s">
        <v>69</v>
      </c>
      <c r="G2873" s="1">
        <v>10.8</v>
      </c>
      <c r="H2873" s="1">
        <v>1.73</v>
      </c>
      <c r="I2873" s="1">
        <v>12.530000000000001</v>
      </c>
      <c r="J2873" s="80">
        <v>912</v>
      </c>
      <c r="K2873" s="39" t="s">
        <v>62</v>
      </c>
      <c r="N2873" s="100"/>
      <c r="O2873" s="39"/>
      <c r="Q2873" s="39"/>
      <c r="R2873" s="80"/>
    </row>
    <row r="2874" spans="3:18" x14ac:dyDescent="0.15">
      <c r="C2874" s="97" t="s">
        <v>2899</v>
      </c>
      <c r="D2874" s="1" t="s">
        <v>68</v>
      </c>
      <c r="E2874" s="80" t="s">
        <v>61</v>
      </c>
      <c r="F2874" s="39" t="s">
        <v>69</v>
      </c>
      <c r="G2874" s="1">
        <v>14.38</v>
      </c>
      <c r="H2874" s="1">
        <v>2.68</v>
      </c>
      <c r="I2874" s="1">
        <v>17.060000000000002</v>
      </c>
      <c r="J2874" s="80">
        <v>26</v>
      </c>
      <c r="K2874" s="39" t="s">
        <v>62</v>
      </c>
      <c r="N2874" s="100"/>
      <c r="O2874" s="39"/>
      <c r="Q2874" s="39"/>
      <c r="R2874" s="80"/>
    </row>
    <row r="2875" spans="3:18" x14ac:dyDescent="0.15">
      <c r="C2875" s="97" t="s">
        <v>2900</v>
      </c>
      <c r="D2875" s="1" t="s">
        <v>64</v>
      </c>
      <c r="E2875" s="80" t="s">
        <v>88</v>
      </c>
      <c r="F2875" s="39" t="s">
        <v>62</v>
      </c>
      <c r="J2875" s="80"/>
      <c r="K2875" s="39"/>
      <c r="N2875" s="100"/>
      <c r="O2875" s="39"/>
      <c r="Q2875" s="39"/>
      <c r="R2875" s="80"/>
    </row>
    <row r="2876" spans="3:18" x14ac:dyDescent="0.15">
      <c r="C2876" s="97" t="s">
        <v>2901</v>
      </c>
      <c r="D2876" s="1" t="s">
        <v>64</v>
      </c>
      <c r="E2876" s="80" t="s">
        <v>61</v>
      </c>
      <c r="F2876" s="39" t="s">
        <v>62</v>
      </c>
      <c r="J2876" s="80"/>
      <c r="K2876" s="39"/>
      <c r="N2876" s="100"/>
      <c r="O2876" s="39"/>
      <c r="Q2876" s="39"/>
      <c r="R2876" s="80"/>
    </row>
    <row r="2877" spans="3:18" x14ac:dyDescent="0.15">
      <c r="C2877" s="97" t="s">
        <v>2902</v>
      </c>
      <c r="D2877" s="1" t="s">
        <v>72</v>
      </c>
      <c r="E2877" s="80" t="s">
        <v>61</v>
      </c>
      <c r="F2877" s="39" t="s">
        <v>69</v>
      </c>
      <c r="G2877" s="98">
        <v>11.18</v>
      </c>
      <c r="H2877" s="98">
        <v>2.36</v>
      </c>
      <c r="I2877" s="98">
        <v>13.54</v>
      </c>
      <c r="J2877" s="99">
        <v>558</v>
      </c>
      <c r="K2877" s="39" t="s">
        <v>69</v>
      </c>
      <c r="L2877" s="1">
        <v>15.35</v>
      </c>
      <c r="M2877" s="1">
        <v>28.89</v>
      </c>
      <c r="N2877" s="100">
        <v>598</v>
      </c>
      <c r="O2877" s="39" t="s">
        <v>62</v>
      </c>
      <c r="Q2877" s="39"/>
      <c r="R2877" s="80"/>
    </row>
    <row r="2878" spans="3:18" x14ac:dyDescent="0.15">
      <c r="C2878" s="97" t="s">
        <v>2903</v>
      </c>
      <c r="D2878" s="1" t="s">
        <v>68</v>
      </c>
      <c r="E2878" s="80" t="s">
        <v>61</v>
      </c>
      <c r="F2878" s="39" t="s">
        <v>69</v>
      </c>
      <c r="G2878" s="98">
        <v>10.3</v>
      </c>
      <c r="H2878" s="98">
        <v>1.1000000000000001</v>
      </c>
      <c r="I2878" s="98">
        <v>11.4</v>
      </c>
      <c r="J2878" s="99">
        <v>1222</v>
      </c>
      <c r="K2878" s="39" t="s">
        <v>69</v>
      </c>
      <c r="L2878" s="1">
        <v>16.27</v>
      </c>
      <c r="M2878" s="1">
        <v>27.67</v>
      </c>
      <c r="N2878" s="100">
        <v>728</v>
      </c>
      <c r="O2878" s="39" t="str">
        <f>+VLOOKUP(C2878,'[1]Notas 3º - TL'!$A$1:$B$678,2,"FALSO")</f>
        <v>SI</v>
      </c>
      <c r="Q2878" s="39"/>
      <c r="R2878" s="80"/>
    </row>
    <row r="2879" spans="3:18" x14ac:dyDescent="0.15">
      <c r="C2879" s="97" t="s">
        <v>2904</v>
      </c>
      <c r="D2879" s="1" t="s">
        <v>85</v>
      </c>
      <c r="E2879" s="80" t="s">
        <v>61</v>
      </c>
      <c r="F2879" s="39" t="s">
        <v>62</v>
      </c>
      <c r="J2879" s="80"/>
      <c r="K2879" s="39"/>
      <c r="N2879" s="100"/>
      <c r="O2879" s="39"/>
      <c r="Q2879" s="39"/>
      <c r="R2879" s="80"/>
    </row>
    <row r="2880" spans="3:18" x14ac:dyDescent="0.15">
      <c r="C2880" s="97" t="s">
        <v>2905</v>
      </c>
      <c r="D2880" s="1" t="s">
        <v>68</v>
      </c>
      <c r="E2880" s="80" t="s">
        <v>61</v>
      </c>
      <c r="F2880" s="39" t="s">
        <v>62</v>
      </c>
      <c r="J2880" s="80"/>
      <c r="K2880" s="39"/>
      <c r="N2880" s="100"/>
      <c r="O2880" s="39"/>
      <c r="Q2880" s="39"/>
      <c r="R2880" s="80"/>
    </row>
    <row r="2881" spans="2:18" x14ac:dyDescent="0.15">
      <c r="C2881" s="97" t="s">
        <v>2906</v>
      </c>
      <c r="D2881" s="1" t="s">
        <v>68</v>
      </c>
      <c r="E2881" s="80" t="s">
        <v>61</v>
      </c>
      <c r="F2881" s="39" t="s">
        <v>62</v>
      </c>
      <c r="J2881" s="80"/>
      <c r="K2881" s="39"/>
      <c r="N2881" s="100"/>
      <c r="O2881" s="39"/>
      <c r="Q2881" s="39"/>
      <c r="R2881" s="80"/>
    </row>
    <row r="2882" spans="2:18" x14ac:dyDescent="0.15">
      <c r="B2882" s="259"/>
      <c r="C2882" s="260" t="s">
        <v>2907</v>
      </c>
      <c r="D2882" s="259" t="s">
        <v>66</v>
      </c>
      <c r="E2882" s="261" t="s">
        <v>61</v>
      </c>
      <c r="F2882" s="262" t="s">
        <v>62</v>
      </c>
      <c r="G2882" s="259"/>
      <c r="H2882" s="259"/>
      <c r="I2882" s="259"/>
      <c r="J2882" s="261"/>
      <c r="K2882" s="262"/>
      <c r="L2882" s="259"/>
      <c r="M2882" s="259"/>
      <c r="N2882" s="263"/>
      <c r="O2882" s="262"/>
      <c r="P2882" s="259"/>
      <c r="Q2882" s="262"/>
      <c r="R2882" s="261"/>
    </row>
    <row r="2883" spans="2:18" x14ac:dyDescent="0.15">
      <c r="C2883" s="97" t="s">
        <v>2908</v>
      </c>
      <c r="D2883" s="1" t="s">
        <v>72</v>
      </c>
      <c r="E2883" s="80" t="s">
        <v>61</v>
      </c>
      <c r="F2883" s="39" t="s">
        <v>69</v>
      </c>
      <c r="G2883" s="1">
        <v>10.66</v>
      </c>
      <c r="H2883" s="1">
        <v>1.1000000000000001</v>
      </c>
      <c r="I2883" s="1">
        <v>11.76</v>
      </c>
      <c r="J2883" s="80">
        <v>1128</v>
      </c>
      <c r="K2883" s="39" t="s">
        <v>62</v>
      </c>
      <c r="N2883" s="100"/>
      <c r="O2883" s="39"/>
      <c r="Q2883" s="39"/>
      <c r="R2883" s="80"/>
    </row>
    <row r="2884" spans="2:18" x14ac:dyDescent="0.15">
      <c r="C2884" s="97" t="s">
        <v>2909</v>
      </c>
      <c r="D2884" s="1" t="s">
        <v>79</v>
      </c>
      <c r="E2884" s="80" t="s">
        <v>61</v>
      </c>
      <c r="F2884" s="39" t="s">
        <v>69</v>
      </c>
      <c r="G2884" s="1">
        <v>10.42</v>
      </c>
      <c r="H2884" s="1">
        <v>0.78</v>
      </c>
      <c r="I2884" s="1">
        <v>11.2</v>
      </c>
      <c r="J2884" s="80">
        <v>1264</v>
      </c>
      <c r="K2884" s="39" t="s">
        <v>62</v>
      </c>
      <c r="N2884" s="100"/>
      <c r="O2884" s="39"/>
      <c r="Q2884" s="39"/>
      <c r="R2884" s="80"/>
    </row>
    <row r="2885" spans="2:18" x14ac:dyDescent="0.15">
      <c r="C2885" s="97" t="s">
        <v>2910</v>
      </c>
      <c r="D2885" s="1" t="s">
        <v>66</v>
      </c>
      <c r="E2885" s="80" t="s">
        <v>61</v>
      </c>
      <c r="F2885" s="39" t="s">
        <v>62</v>
      </c>
      <c r="J2885" s="80"/>
      <c r="K2885" s="39"/>
      <c r="N2885" s="100"/>
      <c r="O2885" s="39"/>
      <c r="Q2885" s="39"/>
      <c r="R2885" s="80"/>
    </row>
    <row r="2886" spans="2:18" x14ac:dyDescent="0.15">
      <c r="C2886" s="97" t="s">
        <v>2911</v>
      </c>
      <c r="D2886" s="1" t="s">
        <v>82</v>
      </c>
      <c r="E2886" s="80" t="s">
        <v>61</v>
      </c>
      <c r="F2886" s="39" t="s">
        <v>62</v>
      </c>
      <c r="J2886" s="80"/>
      <c r="K2886" s="39"/>
      <c r="N2886" s="100"/>
      <c r="O2886" s="39"/>
      <c r="Q2886" s="39"/>
      <c r="R2886" s="80"/>
    </row>
    <row r="2887" spans="2:18" x14ac:dyDescent="0.15">
      <c r="C2887" s="97" t="s">
        <v>2912</v>
      </c>
      <c r="D2887" s="1" t="s">
        <v>68</v>
      </c>
      <c r="E2887" s="80" t="s">
        <v>61</v>
      </c>
      <c r="F2887" s="39" t="s">
        <v>62</v>
      </c>
      <c r="J2887" s="80"/>
      <c r="K2887" s="39"/>
      <c r="N2887" s="100"/>
      <c r="O2887" s="39"/>
      <c r="Q2887" s="39"/>
      <c r="R2887" s="80"/>
    </row>
    <row r="2888" spans="2:18" x14ac:dyDescent="0.15">
      <c r="C2888" s="97" t="s">
        <v>2913</v>
      </c>
      <c r="D2888" s="1" t="s">
        <v>82</v>
      </c>
      <c r="E2888" s="80" t="s">
        <v>61</v>
      </c>
      <c r="F2888" s="39" t="s">
        <v>62</v>
      </c>
      <c r="J2888" s="80"/>
      <c r="K2888" s="39"/>
      <c r="N2888" s="100"/>
      <c r="O2888" s="39"/>
      <c r="Q2888" s="39"/>
      <c r="R2888" s="80"/>
    </row>
    <row r="2889" spans="2:18" x14ac:dyDescent="0.15">
      <c r="C2889" s="97" t="s">
        <v>2914</v>
      </c>
      <c r="D2889" s="1" t="s">
        <v>68</v>
      </c>
      <c r="E2889" s="80" t="s">
        <v>61</v>
      </c>
      <c r="F2889" s="39" t="s">
        <v>62</v>
      </c>
      <c r="J2889" s="80"/>
      <c r="K2889" s="39"/>
      <c r="N2889" s="100"/>
      <c r="O2889" s="39"/>
      <c r="Q2889" s="39"/>
      <c r="R2889" s="80"/>
    </row>
    <row r="2890" spans="2:18" x14ac:dyDescent="0.15">
      <c r="C2890" s="97" t="s">
        <v>2915</v>
      </c>
      <c r="D2890" s="1" t="s">
        <v>68</v>
      </c>
      <c r="E2890" s="80" t="s">
        <v>61</v>
      </c>
      <c r="F2890" s="39" t="s">
        <v>62</v>
      </c>
      <c r="J2890" s="80"/>
      <c r="K2890" s="39"/>
      <c r="N2890" s="100"/>
      <c r="O2890" s="39"/>
      <c r="Q2890" s="39"/>
      <c r="R2890" s="80"/>
    </row>
    <row r="2891" spans="2:18" x14ac:dyDescent="0.15">
      <c r="C2891" s="97" t="s">
        <v>2916</v>
      </c>
      <c r="D2891" s="1" t="s">
        <v>66</v>
      </c>
      <c r="E2891" s="80" t="s">
        <v>61</v>
      </c>
      <c r="F2891" s="39" t="s">
        <v>69</v>
      </c>
      <c r="G2891" s="1">
        <v>10.26</v>
      </c>
      <c r="H2891" s="1">
        <v>0.47</v>
      </c>
      <c r="I2891" s="1">
        <v>10.73</v>
      </c>
      <c r="J2891" s="80">
        <v>1338</v>
      </c>
      <c r="K2891" s="39" t="s">
        <v>62</v>
      </c>
      <c r="N2891" s="100"/>
      <c r="O2891" s="39"/>
      <c r="Q2891" s="39"/>
      <c r="R2891" s="80"/>
    </row>
    <row r="2892" spans="2:18" x14ac:dyDescent="0.15">
      <c r="C2892" s="97" t="s">
        <v>2917</v>
      </c>
      <c r="D2892" s="1" t="s">
        <v>64</v>
      </c>
      <c r="E2892" s="80" t="s">
        <v>61</v>
      </c>
      <c r="F2892" s="39" t="s">
        <v>62</v>
      </c>
      <c r="J2892" s="80"/>
      <c r="K2892" s="39"/>
      <c r="N2892" s="100"/>
      <c r="O2892" s="39"/>
      <c r="Q2892" s="39"/>
      <c r="R2892" s="80"/>
    </row>
    <row r="2893" spans="2:18" x14ac:dyDescent="0.15">
      <c r="C2893" s="97" t="s">
        <v>3164</v>
      </c>
      <c r="D2893" s="1" t="s">
        <v>66</v>
      </c>
      <c r="E2893" s="80" t="s">
        <v>61</v>
      </c>
      <c r="F2893" s="39" t="s">
        <v>69</v>
      </c>
      <c r="G2893" s="98">
        <v>13.08</v>
      </c>
      <c r="H2893" s="98">
        <v>0.63</v>
      </c>
      <c r="I2893" s="98">
        <v>13.71</v>
      </c>
      <c r="J2893" s="99">
        <v>513</v>
      </c>
      <c r="K2893" s="39" t="s">
        <v>69</v>
      </c>
      <c r="L2893" s="1">
        <v>16.57</v>
      </c>
      <c r="M2893" s="1">
        <v>30.28</v>
      </c>
      <c r="N2893" s="100">
        <v>388</v>
      </c>
      <c r="O2893" s="39" t="s">
        <v>69</v>
      </c>
      <c r="P2893" s="1">
        <v>24.04</v>
      </c>
      <c r="Q2893" s="39">
        <f>+P2893+M2893</f>
        <v>54.32</v>
      </c>
      <c r="R2893" s="99">
        <v>223</v>
      </c>
    </row>
    <row r="2894" spans="2:18" x14ac:dyDescent="0.15">
      <c r="C2894" s="97" t="s">
        <v>2981</v>
      </c>
      <c r="D2894" s="1" t="s">
        <v>79</v>
      </c>
      <c r="E2894" s="80" t="s">
        <v>61</v>
      </c>
      <c r="F2894" s="39" t="s">
        <v>69</v>
      </c>
      <c r="G2894" s="1">
        <v>11.9</v>
      </c>
      <c r="H2894" s="1">
        <v>1.42</v>
      </c>
      <c r="I2894" s="1">
        <v>13.32</v>
      </c>
      <c r="J2894" s="80">
        <v>640</v>
      </c>
      <c r="K2894" s="39" t="s">
        <v>62</v>
      </c>
      <c r="N2894" s="100"/>
      <c r="O2894" s="39"/>
      <c r="Q2894" s="39"/>
      <c r="R2894" s="80"/>
    </row>
    <row r="2895" spans="2:18" x14ac:dyDescent="0.15">
      <c r="C2895" s="97" t="s">
        <v>3168</v>
      </c>
      <c r="D2895" s="1" t="s">
        <v>85</v>
      </c>
      <c r="E2895" s="80" t="s">
        <v>61</v>
      </c>
      <c r="F2895" s="39" t="s">
        <v>69</v>
      </c>
      <c r="G2895" s="98">
        <v>11.77</v>
      </c>
      <c r="H2895" s="98">
        <v>1.57</v>
      </c>
      <c r="I2895" s="98">
        <v>13.34</v>
      </c>
      <c r="J2895" s="99">
        <v>626</v>
      </c>
      <c r="K2895" s="39" t="s">
        <v>69</v>
      </c>
      <c r="L2895" s="1">
        <v>16.46</v>
      </c>
      <c r="M2895" s="1">
        <v>29.8</v>
      </c>
      <c r="N2895" s="100">
        <v>482</v>
      </c>
      <c r="O2895" s="39" t="s">
        <v>69</v>
      </c>
      <c r="P2895" s="1">
        <v>20.09</v>
      </c>
      <c r="Q2895" s="39">
        <f>+P2895+M2895</f>
        <v>49.89</v>
      </c>
      <c r="R2895" s="99">
        <v>393</v>
      </c>
    </row>
    <row r="2896" spans="2:18" x14ac:dyDescent="0.15">
      <c r="C2896" s="97" t="s">
        <v>2919</v>
      </c>
      <c r="D2896" s="1" t="s">
        <v>79</v>
      </c>
      <c r="E2896" s="80" t="s">
        <v>61</v>
      </c>
      <c r="F2896" s="39" t="s">
        <v>62</v>
      </c>
      <c r="J2896" s="80"/>
      <c r="K2896" s="39"/>
      <c r="N2896" s="100"/>
      <c r="O2896" s="39"/>
      <c r="Q2896" s="39"/>
      <c r="R2896" s="80"/>
    </row>
    <row r="2897" spans="3:18" x14ac:dyDescent="0.15">
      <c r="C2897" s="97" t="s">
        <v>3182</v>
      </c>
      <c r="D2897" s="1" t="s">
        <v>68</v>
      </c>
      <c r="E2897" s="80" t="s">
        <v>61</v>
      </c>
      <c r="F2897" s="39" t="s">
        <v>69</v>
      </c>
      <c r="G2897" s="98">
        <v>14.33</v>
      </c>
      <c r="H2897" s="98">
        <v>0.63</v>
      </c>
      <c r="I2897" s="98">
        <v>14.96</v>
      </c>
      <c r="J2897" s="99">
        <v>231</v>
      </c>
      <c r="K2897" s="39" t="s">
        <v>69</v>
      </c>
      <c r="L2897" s="1">
        <v>16.84</v>
      </c>
      <c r="M2897" s="1">
        <v>31.8</v>
      </c>
      <c r="N2897" s="100">
        <v>206</v>
      </c>
      <c r="O2897" s="39" t="s">
        <v>69</v>
      </c>
      <c r="P2897" s="1">
        <v>24.13</v>
      </c>
      <c r="Q2897" s="39">
        <f>+P2897+M2897</f>
        <v>55.93</v>
      </c>
      <c r="R2897" s="99">
        <v>137</v>
      </c>
    </row>
    <row r="2898" spans="3:18" x14ac:dyDescent="0.15">
      <c r="C2898" s="97" t="s">
        <v>2921</v>
      </c>
      <c r="D2898" s="1" t="s">
        <v>68</v>
      </c>
      <c r="E2898" s="80" t="s">
        <v>61</v>
      </c>
      <c r="F2898" s="39" t="s">
        <v>62</v>
      </c>
      <c r="J2898" s="80"/>
      <c r="K2898" s="39"/>
      <c r="N2898" s="100"/>
      <c r="O2898" s="39"/>
      <c r="Q2898" s="39"/>
      <c r="R2898" s="80"/>
    </row>
    <row r="2899" spans="3:18" x14ac:dyDescent="0.15">
      <c r="C2899" s="97" t="s">
        <v>2926</v>
      </c>
      <c r="D2899" s="1" t="s">
        <v>64</v>
      </c>
      <c r="E2899" s="80" t="s">
        <v>61</v>
      </c>
      <c r="F2899" s="39" t="s">
        <v>62</v>
      </c>
      <c r="J2899" s="80"/>
      <c r="K2899" s="39"/>
      <c r="N2899" s="100"/>
      <c r="O2899" s="39"/>
      <c r="Q2899" s="39"/>
      <c r="R2899" s="80"/>
    </row>
    <row r="2900" spans="3:18" x14ac:dyDescent="0.15">
      <c r="C2900" s="97" t="s">
        <v>2922</v>
      </c>
      <c r="D2900" s="1" t="s">
        <v>85</v>
      </c>
      <c r="E2900" s="80" t="s">
        <v>61</v>
      </c>
      <c r="F2900" s="39" t="s">
        <v>62</v>
      </c>
      <c r="J2900" s="80"/>
      <c r="K2900" s="39"/>
      <c r="N2900" s="100"/>
      <c r="O2900" s="39"/>
      <c r="Q2900" s="39"/>
      <c r="R2900" s="80"/>
    </row>
    <row r="2901" spans="3:18" x14ac:dyDescent="0.15">
      <c r="C2901" s="97" t="s">
        <v>3200</v>
      </c>
      <c r="D2901" s="1" t="s">
        <v>72</v>
      </c>
      <c r="E2901" s="80" t="s">
        <v>88</v>
      </c>
      <c r="F2901" s="39" t="s">
        <v>69</v>
      </c>
      <c r="G2901" s="98">
        <v>15.91</v>
      </c>
      <c r="H2901" s="98">
        <v>2.25</v>
      </c>
      <c r="I2901" s="98">
        <v>18.16</v>
      </c>
      <c r="J2901" s="99">
        <v>10</v>
      </c>
      <c r="K2901" s="39" t="s">
        <v>69</v>
      </c>
      <c r="L2901" s="1">
        <v>18.170000000000002</v>
      </c>
      <c r="M2901" s="1">
        <v>36.33</v>
      </c>
      <c r="N2901" s="100">
        <v>12</v>
      </c>
      <c r="O2901" s="39" t="s">
        <v>69</v>
      </c>
      <c r="P2901" s="1">
        <v>22.42</v>
      </c>
      <c r="Q2901" s="39">
        <f>+P2901+M2901</f>
        <v>58.75</v>
      </c>
      <c r="R2901" s="99">
        <v>67</v>
      </c>
    </row>
    <row r="2902" spans="3:18" x14ac:dyDescent="0.15">
      <c r="C2902" s="97" t="s">
        <v>3205</v>
      </c>
      <c r="D2902" s="1" t="s">
        <v>64</v>
      </c>
      <c r="E2902" s="80" t="s">
        <v>61</v>
      </c>
      <c r="F2902" s="39" t="s">
        <v>69</v>
      </c>
      <c r="G2902" s="98">
        <v>15.33</v>
      </c>
      <c r="H2902" s="98">
        <v>2.52</v>
      </c>
      <c r="I2902" s="98">
        <v>17.850000000000001</v>
      </c>
      <c r="J2902" s="99">
        <v>13</v>
      </c>
      <c r="K2902" s="39" t="s">
        <v>69</v>
      </c>
      <c r="L2902" s="1">
        <v>19.05</v>
      </c>
      <c r="M2902" s="1">
        <v>36.900000000000006</v>
      </c>
      <c r="N2902" s="100">
        <v>6</v>
      </c>
      <c r="O2902" s="39" t="s">
        <v>69</v>
      </c>
      <c r="P2902" s="1">
        <v>24.5</v>
      </c>
      <c r="Q2902" s="39">
        <f>+P2902+M2902</f>
        <v>61.400000000000006</v>
      </c>
      <c r="R2902" s="99">
        <v>22</v>
      </c>
    </row>
    <row r="2903" spans="3:18" x14ac:dyDescent="0.15">
      <c r="C2903" s="97" t="s">
        <v>2925</v>
      </c>
      <c r="D2903" s="1" t="s">
        <v>72</v>
      </c>
      <c r="E2903" s="80" t="s">
        <v>61</v>
      </c>
      <c r="F2903" s="39" t="s">
        <v>62</v>
      </c>
      <c r="J2903" s="80"/>
      <c r="K2903" s="39"/>
      <c r="N2903" s="100"/>
      <c r="O2903" s="39"/>
      <c r="Q2903" s="39"/>
      <c r="R2903" s="80"/>
    </row>
    <row r="2904" spans="3:18" x14ac:dyDescent="0.15">
      <c r="C2904" s="97" t="s">
        <v>2927</v>
      </c>
      <c r="D2904" s="1" t="s">
        <v>85</v>
      </c>
      <c r="E2904" s="80" t="s">
        <v>61</v>
      </c>
      <c r="F2904" s="39" t="s">
        <v>62</v>
      </c>
      <c r="J2904" s="80"/>
      <c r="K2904" s="39"/>
      <c r="N2904" s="100"/>
      <c r="O2904" s="39"/>
      <c r="Q2904" s="39"/>
      <c r="R2904" s="80"/>
    </row>
    <row r="2905" spans="3:18" x14ac:dyDescent="0.15">
      <c r="C2905" s="97" t="s">
        <v>2928</v>
      </c>
      <c r="D2905" s="1" t="s">
        <v>85</v>
      </c>
      <c r="E2905" s="80" t="s">
        <v>61</v>
      </c>
      <c r="F2905" s="39" t="s">
        <v>62</v>
      </c>
      <c r="J2905" s="80"/>
      <c r="K2905" s="39"/>
      <c r="N2905" s="100"/>
      <c r="O2905" s="39"/>
      <c r="Q2905" s="39"/>
      <c r="R2905" s="80"/>
    </row>
    <row r="2906" spans="3:18" x14ac:dyDescent="0.15">
      <c r="C2906" s="97" t="s">
        <v>2929</v>
      </c>
      <c r="D2906" s="1" t="s">
        <v>64</v>
      </c>
      <c r="E2906" s="80" t="s">
        <v>61</v>
      </c>
      <c r="F2906" s="39" t="s">
        <v>62</v>
      </c>
      <c r="J2906" s="80"/>
      <c r="K2906" s="39"/>
      <c r="N2906" s="100"/>
      <c r="O2906" s="39"/>
      <c r="Q2906" s="39"/>
      <c r="R2906" s="80"/>
    </row>
    <row r="2907" spans="3:18" x14ac:dyDescent="0.15">
      <c r="C2907" s="97" t="s">
        <v>2930</v>
      </c>
      <c r="D2907" s="1" t="s">
        <v>68</v>
      </c>
      <c r="E2907" s="80" t="s">
        <v>61</v>
      </c>
      <c r="F2907" s="39" t="s">
        <v>62</v>
      </c>
      <c r="J2907" s="80"/>
      <c r="K2907" s="39"/>
      <c r="N2907" s="100"/>
      <c r="O2907" s="39"/>
      <c r="Q2907" s="39"/>
      <c r="R2907" s="80"/>
    </row>
    <row r="2908" spans="3:18" x14ac:dyDescent="0.15">
      <c r="C2908" s="97" t="s">
        <v>2931</v>
      </c>
      <c r="D2908" s="1" t="s">
        <v>68</v>
      </c>
      <c r="E2908" s="80" t="s">
        <v>61</v>
      </c>
      <c r="F2908" s="39" t="s">
        <v>62</v>
      </c>
      <c r="J2908" s="80"/>
      <c r="K2908" s="39"/>
      <c r="N2908" s="100"/>
      <c r="O2908" s="39"/>
      <c r="Q2908" s="39"/>
      <c r="R2908" s="80"/>
    </row>
    <row r="2909" spans="3:18" x14ac:dyDescent="0.15">
      <c r="C2909" s="97" t="s">
        <v>2932</v>
      </c>
      <c r="D2909" s="1" t="s">
        <v>66</v>
      </c>
      <c r="E2909" s="80" t="s">
        <v>61</v>
      </c>
      <c r="F2909" s="39" t="s">
        <v>69</v>
      </c>
      <c r="G2909" s="1">
        <v>13.04</v>
      </c>
      <c r="H2909" s="1">
        <v>0.63</v>
      </c>
      <c r="I2909" s="1">
        <v>13.67</v>
      </c>
      <c r="J2909" s="80">
        <v>526</v>
      </c>
      <c r="K2909" s="39" t="s">
        <v>62</v>
      </c>
      <c r="N2909" s="100"/>
      <c r="O2909" s="39"/>
      <c r="Q2909" s="39"/>
      <c r="R2909" s="80"/>
    </row>
    <row r="2910" spans="3:18" x14ac:dyDescent="0.15">
      <c r="C2910" s="97" t="s">
        <v>2934</v>
      </c>
      <c r="D2910" s="1" t="s">
        <v>68</v>
      </c>
      <c r="E2910" s="80" t="s">
        <v>61</v>
      </c>
      <c r="F2910" s="39" t="s">
        <v>69</v>
      </c>
      <c r="G2910" s="98">
        <v>10.98</v>
      </c>
      <c r="H2910" s="98">
        <v>2.52</v>
      </c>
      <c r="I2910" s="98">
        <v>13.5</v>
      </c>
      <c r="J2910" s="99">
        <v>573</v>
      </c>
      <c r="K2910" s="39" t="s">
        <v>69</v>
      </c>
      <c r="L2910" s="1">
        <v>17</v>
      </c>
      <c r="M2910" s="1">
        <v>30.5</v>
      </c>
      <c r="N2910" s="100">
        <v>359</v>
      </c>
      <c r="O2910" s="39" t="s">
        <v>62</v>
      </c>
      <c r="Q2910" s="39"/>
      <c r="R2910" s="80"/>
    </row>
    <row r="2911" spans="3:18" x14ac:dyDescent="0.15">
      <c r="C2911" s="97" t="s">
        <v>2935</v>
      </c>
      <c r="D2911" s="1" t="s">
        <v>82</v>
      </c>
      <c r="E2911" s="80" t="s">
        <v>61</v>
      </c>
      <c r="F2911" s="39" t="s">
        <v>69</v>
      </c>
      <c r="G2911" s="98">
        <v>12.89</v>
      </c>
      <c r="H2911" s="98">
        <v>0</v>
      </c>
      <c r="I2911" s="98">
        <v>12.89</v>
      </c>
      <c r="J2911" s="99">
        <v>777</v>
      </c>
      <c r="K2911" s="39" t="s">
        <v>69</v>
      </c>
      <c r="L2911" s="1">
        <v>15.3</v>
      </c>
      <c r="M2911" s="1">
        <v>28.19</v>
      </c>
      <c r="N2911" s="100">
        <v>684</v>
      </c>
      <c r="O2911" s="39" t="str">
        <f>+VLOOKUP(C2911,'[1]Notas 3º - TL'!$A$1:$B$678,2,"FALSO")</f>
        <v>SI</v>
      </c>
      <c r="Q2911" s="39"/>
      <c r="R2911" s="80"/>
    </row>
    <row r="2912" spans="3:18" x14ac:dyDescent="0.15">
      <c r="C2912" s="97" t="s">
        <v>2937</v>
      </c>
      <c r="D2912" s="1" t="s">
        <v>68</v>
      </c>
      <c r="E2912" s="80" t="s">
        <v>61</v>
      </c>
      <c r="F2912" s="39" t="s">
        <v>69</v>
      </c>
      <c r="G2912" s="98">
        <v>12.75</v>
      </c>
      <c r="H2912" s="98">
        <v>1.42</v>
      </c>
      <c r="I2912" s="98">
        <v>14.17</v>
      </c>
      <c r="J2912" s="99">
        <v>390</v>
      </c>
      <c r="K2912" s="39" t="s">
        <v>69</v>
      </c>
      <c r="L2912" s="1">
        <v>17.100000000000001</v>
      </c>
      <c r="M2912" s="1">
        <v>31.270000000000003</v>
      </c>
      <c r="N2912" s="100">
        <v>262</v>
      </c>
      <c r="O2912" s="39" t="str">
        <f>+VLOOKUP(C2912,'[1]Notas 3º - TL'!$A$1:$B$678,2,"FALSO")</f>
        <v>SI</v>
      </c>
      <c r="Q2912" s="39"/>
      <c r="R2912" s="80"/>
    </row>
    <row r="2913" spans="3:18" x14ac:dyDescent="0.15">
      <c r="C2913" s="97" t="s">
        <v>2936</v>
      </c>
      <c r="D2913" s="1" t="s">
        <v>79</v>
      </c>
      <c r="E2913" s="80" t="s">
        <v>61</v>
      </c>
      <c r="F2913" s="39" t="s">
        <v>69</v>
      </c>
      <c r="G2913" s="1">
        <v>10.01</v>
      </c>
      <c r="H2913" s="1">
        <v>1.42</v>
      </c>
      <c r="I2913" s="1">
        <v>11.43</v>
      </c>
      <c r="J2913" s="80">
        <v>1213</v>
      </c>
      <c r="K2913" s="39" t="s">
        <v>62</v>
      </c>
      <c r="N2913" s="100"/>
      <c r="O2913" s="39"/>
      <c r="Q2913" s="39"/>
      <c r="R2913" s="80"/>
    </row>
    <row r="2914" spans="3:18" x14ac:dyDescent="0.15">
      <c r="C2914" s="97" t="s">
        <v>2947</v>
      </c>
      <c r="D2914" s="1" t="s">
        <v>79</v>
      </c>
      <c r="E2914" s="80" t="s">
        <v>61</v>
      </c>
      <c r="F2914" s="39" t="s">
        <v>69</v>
      </c>
      <c r="G2914" s="98">
        <v>11.9</v>
      </c>
      <c r="H2914" s="98">
        <v>1.26</v>
      </c>
      <c r="I2914" s="98">
        <v>13.16</v>
      </c>
      <c r="J2914" s="99">
        <v>682</v>
      </c>
      <c r="K2914" s="39" t="s">
        <v>69</v>
      </c>
      <c r="L2914" s="1">
        <v>15.13</v>
      </c>
      <c r="M2914" s="1">
        <v>28.29</v>
      </c>
      <c r="N2914" s="100">
        <v>668</v>
      </c>
      <c r="O2914" s="39" t="str">
        <f>+VLOOKUP(C2914,'[1]Notas 3º - TL'!$A$1:$B$678,2,"FALSO")</f>
        <v>SI</v>
      </c>
      <c r="Q2914" s="39"/>
      <c r="R2914" s="80"/>
    </row>
    <row r="2915" spans="3:18" x14ac:dyDescent="0.15">
      <c r="C2915" s="97" t="s">
        <v>2938</v>
      </c>
      <c r="D2915" s="1" t="s">
        <v>68</v>
      </c>
      <c r="E2915" s="80" t="s">
        <v>61</v>
      </c>
      <c r="F2915" s="39" t="s">
        <v>62</v>
      </c>
      <c r="J2915" s="80"/>
      <c r="K2915" s="39"/>
      <c r="N2915" s="100"/>
      <c r="O2915" s="39"/>
      <c r="Q2915" s="39"/>
      <c r="R2915" s="80"/>
    </row>
    <row r="2916" spans="3:18" x14ac:dyDescent="0.15">
      <c r="C2916" s="97" t="s">
        <v>2939</v>
      </c>
      <c r="D2916" s="1" t="s">
        <v>64</v>
      </c>
      <c r="E2916" s="80" t="s">
        <v>61</v>
      </c>
      <c r="F2916" s="39" t="s">
        <v>62</v>
      </c>
      <c r="J2916" s="80"/>
      <c r="K2916" s="39"/>
      <c r="N2916" s="100"/>
      <c r="O2916" s="39"/>
      <c r="Q2916" s="39"/>
      <c r="R2916" s="80"/>
    </row>
    <row r="2917" spans="3:18" x14ac:dyDescent="0.15">
      <c r="C2917" s="97" t="s">
        <v>2940</v>
      </c>
      <c r="D2917" s="1" t="s">
        <v>60</v>
      </c>
      <c r="E2917" s="80" t="s">
        <v>61</v>
      </c>
      <c r="F2917" s="39" t="s">
        <v>62</v>
      </c>
      <c r="J2917" s="80"/>
      <c r="K2917" s="39"/>
      <c r="N2917" s="100"/>
      <c r="O2917" s="39"/>
      <c r="Q2917" s="39"/>
      <c r="R2917" s="80"/>
    </row>
    <row r="2918" spans="3:18" x14ac:dyDescent="0.15">
      <c r="C2918" s="97" t="s">
        <v>2941</v>
      </c>
      <c r="D2918" s="1" t="s">
        <v>64</v>
      </c>
      <c r="E2918" s="80" t="s">
        <v>61</v>
      </c>
      <c r="F2918" s="39" t="s">
        <v>62</v>
      </c>
      <c r="J2918" s="80"/>
      <c r="K2918" s="39"/>
      <c r="N2918" s="100"/>
      <c r="O2918" s="39"/>
      <c r="Q2918" s="39"/>
      <c r="R2918" s="80"/>
    </row>
    <row r="2919" spans="3:18" x14ac:dyDescent="0.15">
      <c r="C2919" s="97" t="s">
        <v>2942</v>
      </c>
      <c r="D2919" s="1" t="s">
        <v>79</v>
      </c>
      <c r="E2919" s="80" t="s">
        <v>61</v>
      </c>
      <c r="F2919" s="39" t="s">
        <v>69</v>
      </c>
      <c r="G2919" s="1">
        <v>11.22</v>
      </c>
      <c r="H2919" s="1">
        <v>1.1000000000000001</v>
      </c>
      <c r="I2919" s="1">
        <v>12.32</v>
      </c>
      <c r="J2919" s="80">
        <v>974</v>
      </c>
      <c r="K2919" s="39" t="s">
        <v>62</v>
      </c>
      <c r="N2919" s="100"/>
      <c r="O2919" s="39"/>
      <c r="Q2919" s="39"/>
      <c r="R2919" s="80"/>
    </row>
    <row r="2920" spans="3:18" x14ac:dyDescent="0.15">
      <c r="C2920" s="97" t="s">
        <v>2943</v>
      </c>
      <c r="D2920" s="1" t="s">
        <v>68</v>
      </c>
      <c r="E2920" s="80" t="s">
        <v>61</v>
      </c>
      <c r="F2920" s="39" t="s">
        <v>69</v>
      </c>
      <c r="G2920" s="1">
        <v>11.23</v>
      </c>
      <c r="H2920" s="1">
        <v>0.63</v>
      </c>
      <c r="I2920" s="1">
        <v>11.860000000000001</v>
      </c>
      <c r="J2920" s="80">
        <v>1099</v>
      </c>
      <c r="K2920" s="39" t="s">
        <v>62</v>
      </c>
      <c r="N2920" s="100"/>
      <c r="O2920" s="39"/>
      <c r="Q2920" s="39"/>
      <c r="R2920" s="80"/>
    </row>
    <row r="2921" spans="3:18" x14ac:dyDescent="0.15">
      <c r="C2921" s="97" t="s">
        <v>2944</v>
      </c>
      <c r="D2921" s="1" t="s">
        <v>68</v>
      </c>
      <c r="E2921" s="80" t="s">
        <v>61</v>
      </c>
      <c r="F2921" s="39" t="s">
        <v>62</v>
      </c>
      <c r="J2921" s="80"/>
      <c r="K2921" s="39"/>
      <c r="N2921" s="100"/>
      <c r="O2921" s="39"/>
      <c r="Q2921" s="39"/>
      <c r="R2921" s="80"/>
    </row>
    <row r="2922" spans="3:18" x14ac:dyDescent="0.15">
      <c r="C2922" s="97" t="s">
        <v>2945</v>
      </c>
      <c r="D2922" s="1" t="s">
        <v>66</v>
      </c>
      <c r="E2922" s="80" t="s">
        <v>61</v>
      </c>
      <c r="F2922" s="39" t="s">
        <v>69</v>
      </c>
      <c r="G2922" s="1">
        <v>12.16</v>
      </c>
      <c r="H2922" s="1">
        <v>0.94</v>
      </c>
      <c r="I2922" s="1">
        <v>13.1</v>
      </c>
      <c r="J2922" s="80">
        <v>696</v>
      </c>
      <c r="K2922" s="39" t="s">
        <v>62</v>
      </c>
      <c r="N2922" s="100"/>
      <c r="O2922" s="39"/>
      <c r="Q2922" s="39"/>
      <c r="R2922" s="80"/>
    </row>
    <row r="2923" spans="3:18" x14ac:dyDescent="0.15">
      <c r="C2923" s="97" t="s">
        <v>2946</v>
      </c>
      <c r="D2923" s="1" t="s">
        <v>64</v>
      </c>
      <c r="E2923" s="80" t="s">
        <v>61</v>
      </c>
      <c r="F2923" s="39" t="s">
        <v>62</v>
      </c>
      <c r="J2923" s="80"/>
      <c r="K2923" s="39"/>
      <c r="N2923" s="100"/>
      <c r="O2923" s="39"/>
      <c r="Q2923" s="39"/>
      <c r="R2923" s="80"/>
    </row>
    <row r="2924" spans="3:18" x14ac:dyDescent="0.15">
      <c r="C2924" s="97" t="s">
        <v>2961</v>
      </c>
      <c r="D2924" s="1" t="s">
        <v>66</v>
      </c>
      <c r="E2924" s="80" t="s">
        <v>61</v>
      </c>
      <c r="F2924" s="39" t="s">
        <v>69</v>
      </c>
      <c r="G2924" s="98">
        <v>10.95</v>
      </c>
      <c r="H2924" s="98">
        <v>1.1000000000000001</v>
      </c>
      <c r="I2924" s="98">
        <v>12.049999999999999</v>
      </c>
      <c r="J2924" s="99">
        <v>1049</v>
      </c>
      <c r="K2924" s="39" t="s">
        <v>69</v>
      </c>
      <c r="L2924" s="1">
        <v>15.76</v>
      </c>
      <c r="M2924" s="1">
        <v>27.81</v>
      </c>
      <c r="N2924" s="100">
        <v>716</v>
      </c>
      <c r="O2924" s="39" t="s">
        <v>62</v>
      </c>
      <c r="Q2924" s="39"/>
      <c r="R2924" s="80"/>
    </row>
    <row r="2925" spans="3:18" x14ac:dyDescent="0.15">
      <c r="C2925" s="97" t="s">
        <v>2948</v>
      </c>
      <c r="D2925" s="1" t="s">
        <v>79</v>
      </c>
      <c r="E2925" s="80" t="s">
        <v>61</v>
      </c>
      <c r="F2925" s="39" t="s">
        <v>69</v>
      </c>
      <c r="G2925" s="1">
        <v>11.33</v>
      </c>
      <c r="H2925" s="1">
        <v>0.63</v>
      </c>
      <c r="I2925" s="1">
        <v>11.96</v>
      </c>
      <c r="J2925" s="80">
        <v>1074</v>
      </c>
      <c r="K2925" s="39" t="s">
        <v>62</v>
      </c>
      <c r="N2925" s="100"/>
      <c r="O2925" s="39"/>
      <c r="Q2925" s="39"/>
      <c r="R2925" s="80"/>
    </row>
    <row r="2926" spans="3:18" x14ac:dyDescent="0.15">
      <c r="C2926" s="97" t="s">
        <v>2949</v>
      </c>
      <c r="D2926" s="1" t="s">
        <v>79</v>
      </c>
      <c r="E2926" s="80" t="s">
        <v>61</v>
      </c>
      <c r="F2926" s="39" t="s">
        <v>69</v>
      </c>
      <c r="G2926" s="1">
        <v>15.75</v>
      </c>
      <c r="H2926" s="1">
        <v>0.78</v>
      </c>
      <c r="I2926" s="1">
        <v>16.53</v>
      </c>
      <c r="J2926" s="80">
        <v>54</v>
      </c>
      <c r="K2926" s="39" t="s">
        <v>62</v>
      </c>
      <c r="N2926" s="100"/>
      <c r="O2926" s="39"/>
      <c r="Q2926" s="39"/>
      <c r="R2926" s="80"/>
    </row>
    <row r="2927" spans="3:18" x14ac:dyDescent="0.15">
      <c r="C2927" s="97" t="s">
        <v>2950</v>
      </c>
      <c r="D2927" s="1" t="s">
        <v>68</v>
      </c>
      <c r="E2927" s="80" t="s">
        <v>61</v>
      </c>
      <c r="F2927" s="39" t="s">
        <v>62</v>
      </c>
      <c r="J2927" s="80"/>
      <c r="K2927" s="39"/>
      <c r="N2927" s="100"/>
      <c r="O2927" s="39"/>
      <c r="Q2927" s="39"/>
      <c r="R2927" s="80"/>
    </row>
    <row r="2928" spans="3:18" x14ac:dyDescent="0.15">
      <c r="C2928" s="97" t="s">
        <v>2951</v>
      </c>
      <c r="D2928" s="1" t="s">
        <v>85</v>
      </c>
      <c r="E2928" s="80" t="s">
        <v>61</v>
      </c>
      <c r="F2928" s="39" t="s">
        <v>62</v>
      </c>
      <c r="J2928" s="80"/>
      <c r="K2928" s="39"/>
      <c r="N2928" s="100"/>
      <c r="O2928" s="39"/>
      <c r="Q2928" s="39"/>
      <c r="R2928" s="80"/>
    </row>
    <row r="2929" spans="3:18" x14ac:dyDescent="0.15">
      <c r="C2929" s="97" t="s">
        <v>2952</v>
      </c>
      <c r="D2929" s="1" t="s">
        <v>66</v>
      </c>
      <c r="E2929" s="80" t="s">
        <v>61</v>
      </c>
      <c r="F2929" s="39" t="s">
        <v>69</v>
      </c>
      <c r="G2929" s="1">
        <v>11.71</v>
      </c>
      <c r="H2929" s="1">
        <v>2.0499999999999998</v>
      </c>
      <c r="I2929" s="1">
        <v>13.760000000000002</v>
      </c>
      <c r="J2929" s="80">
        <v>499</v>
      </c>
      <c r="K2929" s="39" t="s">
        <v>62</v>
      </c>
      <c r="N2929" s="100"/>
      <c r="O2929" s="39"/>
      <c r="Q2929" s="39"/>
      <c r="R2929" s="80"/>
    </row>
    <row r="2930" spans="3:18" x14ac:dyDescent="0.15">
      <c r="C2930" s="97" t="s">
        <v>2953</v>
      </c>
      <c r="D2930" s="1" t="s">
        <v>85</v>
      </c>
      <c r="E2930" s="80" t="s">
        <v>61</v>
      </c>
      <c r="F2930" s="39" t="s">
        <v>62</v>
      </c>
      <c r="J2930" s="80"/>
      <c r="K2930" s="39"/>
      <c r="N2930" s="100"/>
      <c r="O2930" s="39"/>
      <c r="Q2930" s="39"/>
      <c r="R2930" s="80"/>
    </row>
    <row r="2931" spans="3:18" x14ac:dyDescent="0.15">
      <c r="C2931" s="97" t="s">
        <v>2954</v>
      </c>
      <c r="D2931" s="1" t="s">
        <v>72</v>
      </c>
      <c r="E2931" s="80" t="s">
        <v>61</v>
      </c>
      <c r="F2931" s="39" t="s">
        <v>62</v>
      </c>
      <c r="J2931" s="80"/>
      <c r="K2931" s="39"/>
      <c r="N2931" s="100"/>
      <c r="O2931" s="39"/>
      <c r="Q2931" s="39"/>
      <c r="R2931" s="80"/>
    </row>
    <row r="2932" spans="3:18" x14ac:dyDescent="0.15">
      <c r="C2932" s="97" t="s">
        <v>2955</v>
      </c>
      <c r="D2932" s="1" t="s">
        <v>66</v>
      </c>
      <c r="E2932" s="80" t="s">
        <v>61</v>
      </c>
      <c r="F2932" s="39" t="s">
        <v>62</v>
      </c>
      <c r="J2932" s="80"/>
      <c r="K2932" s="39"/>
      <c r="N2932" s="100"/>
      <c r="O2932" s="39"/>
      <c r="Q2932" s="39"/>
      <c r="R2932" s="80"/>
    </row>
    <row r="2933" spans="3:18" x14ac:dyDescent="0.15">
      <c r="C2933" s="97" t="s">
        <v>2956</v>
      </c>
      <c r="D2933" s="1" t="s">
        <v>60</v>
      </c>
      <c r="E2933" s="80" t="s">
        <v>88</v>
      </c>
      <c r="F2933" s="39" t="s">
        <v>62</v>
      </c>
      <c r="J2933" s="80"/>
      <c r="K2933" s="39"/>
      <c r="N2933" s="100"/>
      <c r="O2933" s="39"/>
      <c r="Q2933" s="39"/>
      <c r="R2933" s="80"/>
    </row>
    <row r="2934" spans="3:18" x14ac:dyDescent="0.15">
      <c r="C2934" s="97" t="s">
        <v>2957</v>
      </c>
      <c r="D2934" s="1" t="s">
        <v>85</v>
      </c>
      <c r="E2934" s="80" t="s">
        <v>61</v>
      </c>
      <c r="F2934" s="39" t="s">
        <v>62</v>
      </c>
      <c r="J2934" s="80"/>
      <c r="K2934" s="39"/>
      <c r="N2934" s="100"/>
      <c r="O2934" s="39"/>
      <c r="Q2934" s="39"/>
      <c r="R2934" s="80"/>
    </row>
    <row r="2935" spans="3:18" x14ac:dyDescent="0.15">
      <c r="C2935" s="97" t="s">
        <v>2958</v>
      </c>
      <c r="D2935" s="1" t="s">
        <v>85</v>
      </c>
      <c r="E2935" s="80" t="s">
        <v>61</v>
      </c>
      <c r="F2935" s="39" t="s">
        <v>62</v>
      </c>
      <c r="J2935" s="80"/>
      <c r="K2935" s="39"/>
      <c r="N2935" s="100"/>
      <c r="O2935" s="39"/>
      <c r="Q2935" s="39"/>
      <c r="R2935" s="80"/>
    </row>
    <row r="2936" spans="3:18" x14ac:dyDescent="0.15">
      <c r="C2936" s="97" t="s">
        <v>2959</v>
      </c>
      <c r="D2936" s="1" t="s">
        <v>79</v>
      </c>
      <c r="E2936" s="80" t="s">
        <v>61</v>
      </c>
      <c r="F2936" s="39" t="s">
        <v>69</v>
      </c>
      <c r="G2936" s="1">
        <v>10.65</v>
      </c>
      <c r="H2936" s="1">
        <v>0.47</v>
      </c>
      <c r="I2936" s="1">
        <v>11.120000000000001</v>
      </c>
      <c r="J2936" s="80">
        <v>1278</v>
      </c>
      <c r="K2936" s="39" t="s">
        <v>62</v>
      </c>
      <c r="N2936" s="100"/>
      <c r="O2936" s="39"/>
      <c r="Q2936" s="39"/>
      <c r="R2936" s="80"/>
    </row>
    <row r="2937" spans="3:18" x14ac:dyDescent="0.15">
      <c r="C2937" s="97" t="s">
        <v>2960</v>
      </c>
      <c r="D2937" s="1" t="s">
        <v>68</v>
      </c>
      <c r="E2937" s="80" t="s">
        <v>61</v>
      </c>
      <c r="F2937" s="39" t="s">
        <v>62</v>
      </c>
      <c r="J2937" s="80"/>
      <c r="K2937" s="39"/>
      <c r="N2937" s="100"/>
      <c r="O2937" s="39"/>
      <c r="Q2937" s="39"/>
      <c r="R2937" s="80"/>
    </row>
    <row r="2938" spans="3:18" x14ac:dyDescent="0.15">
      <c r="C2938" s="97" t="s">
        <v>3222</v>
      </c>
      <c r="D2938" s="1" t="s">
        <v>72</v>
      </c>
      <c r="E2938" s="80" t="s">
        <v>61</v>
      </c>
      <c r="F2938" s="39" t="s">
        <v>69</v>
      </c>
      <c r="G2938" s="98">
        <v>11.65</v>
      </c>
      <c r="H2938" s="98">
        <v>0.63</v>
      </c>
      <c r="I2938" s="98">
        <v>12.280000000000001</v>
      </c>
      <c r="J2938" s="99">
        <v>986</v>
      </c>
      <c r="K2938" s="39" t="s">
        <v>69</v>
      </c>
      <c r="L2938" s="1">
        <v>15.28</v>
      </c>
      <c r="M2938" s="1">
        <v>27.560000000000002</v>
      </c>
      <c r="N2938" s="100">
        <v>736</v>
      </c>
      <c r="O2938" s="39" t="s">
        <v>69</v>
      </c>
      <c r="P2938" s="1">
        <v>20.49</v>
      </c>
      <c r="Q2938" s="39">
        <f>+P2938+M2938</f>
        <v>48.05</v>
      </c>
      <c r="R2938" s="99">
        <v>414</v>
      </c>
    </row>
    <row r="2939" spans="3:18" x14ac:dyDescent="0.15">
      <c r="C2939" s="97" t="s">
        <v>2962</v>
      </c>
      <c r="D2939" s="1" t="s">
        <v>68</v>
      </c>
      <c r="E2939" s="80" t="s">
        <v>61</v>
      </c>
      <c r="F2939" s="39" t="s">
        <v>62</v>
      </c>
      <c r="J2939" s="80"/>
      <c r="K2939" s="39"/>
      <c r="N2939" s="100"/>
      <c r="O2939" s="39"/>
      <c r="Q2939" s="39"/>
      <c r="R2939" s="80"/>
    </row>
    <row r="2940" spans="3:18" x14ac:dyDescent="0.15">
      <c r="C2940" s="97" t="s">
        <v>2963</v>
      </c>
      <c r="D2940" s="1" t="s">
        <v>68</v>
      </c>
      <c r="E2940" s="80" t="s">
        <v>61</v>
      </c>
      <c r="F2940" s="39" t="s">
        <v>69</v>
      </c>
      <c r="G2940" s="1">
        <v>10.85</v>
      </c>
      <c r="H2940" s="1">
        <v>1.42</v>
      </c>
      <c r="I2940" s="1">
        <v>12.27</v>
      </c>
      <c r="J2940" s="80">
        <v>988</v>
      </c>
      <c r="K2940" s="39" t="s">
        <v>62</v>
      </c>
      <c r="N2940" s="100"/>
      <c r="O2940" s="39"/>
      <c r="Q2940" s="39"/>
      <c r="R2940" s="80"/>
    </row>
    <row r="2941" spans="3:18" x14ac:dyDescent="0.15">
      <c r="C2941" s="97" t="s">
        <v>2964</v>
      </c>
      <c r="D2941" s="1" t="s">
        <v>82</v>
      </c>
      <c r="E2941" s="80" t="s">
        <v>61</v>
      </c>
      <c r="F2941" s="39" t="s">
        <v>62</v>
      </c>
      <c r="J2941" s="80"/>
      <c r="K2941" s="39"/>
      <c r="N2941" s="100"/>
      <c r="O2941" s="39"/>
      <c r="Q2941" s="39"/>
      <c r="R2941" s="80"/>
    </row>
    <row r="2942" spans="3:18" x14ac:dyDescent="0.15">
      <c r="C2942" s="97" t="s">
        <v>2965</v>
      </c>
      <c r="D2942" s="1" t="s">
        <v>79</v>
      </c>
      <c r="E2942" s="80" t="s">
        <v>61</v>
      </c>
      <c r="F2942" s="39" t="s">
        <v>62</v>
      </c>
      <c r="J2942" s="80"/>
      <c r="K2942" s="39"/>
      <c r="N2942" s="100"/>
      <c r="O2942" s="39"/>
      <c r="Q2942" s="39"/>
      <c r="R2942" s="80"/>
    </row>
    <row r="2943" spans="3:18" x14ac:dyDescent="0.15">
      <c r="C2943" s="97" t="s">
        <v>2966</v>
      </c>
      <c r="D2943" s="1" t="s">
        <v>64</v>
      </c>
      <c r="E2943" s="80" t="s">
        <v>61</v>
      </c>
      <c r="F2943" s="39" t="s">
        <v>62</v>
      </c>
      <c r="J2943" s="80"/>
      <c r="K2943" s="39"/>
      <c r="N2943" s="100"/>
      <c r="O2943" s="39"/>
      <c r="Q2943" s="39"/>
      <c r="R2943" s="80"/>
    </row>
    <row r="2944" spans="3:18" x14ac:dyDescent="0.15">
      <c r="C2944" s="97" t="s">
        <v>2967</v>
      </c>
      <c r="D2944" s="1" t="s">
        <v>66</v>
      </c>
      <c r="E2944" s="80" t="s">
        <v>61</v>
      </c>
      <c r="F2944" s="39" t="s">
        <v>62</v>
      </c>
      <c r="J2944" s="80"/>
      <c r="K2944" s="39"/>
      <c r="N2944" s="100"/>
      <c r="O2944" s="39"/>
      <c r="Q2944" s="39"/>
      <c r="R2944" s="80"/>
    </row>
    <row r="2945" spans="3:18" x14ac:dyDescent="0.15">
      <c r="C2945" s="97" t="s">
        <v>2968</v>
      </c>
      <c r="D2945" s="1" t="s">
        <v>72</v>
      </c>
      <c r="E2945" s="80" t="s">
        <v>61</v>
      </c>
      <c r="F2945" s="39" t="s">
        <v>62</v>
      </c>
      <c r="J2945" s="80"/>
      <c r="K2945" s="39"/>
      <c r="N2945" s="100"/>
      <c r="O2945" s="39"/>
      <c r="Q2945" s="39"/>
      <c r="R2945" s="80"/>
    </row>
    <row r="2946" spans="3:18" x14ac:dyDescent="0.15">
      <c r="C2946" s="97" t="s">
        <v>2969</v>
      </c>
      <c r="D2946" s="1" t="s">
        <v>68</v>
      </c>
      <c r="E2946" s="80" t="s">
        <v>61</v>
      </c>
      <c r="F2946" s="39" t="s">
        <v>62</v>
      </c>
      <c r="J2946" s="80"/>
      <c r="K2946" s="39"/>
      <c r="N2946" s="100"/>
      <c r="O2946" s="39"/>
      <c r="Q2946" s="39"/>
      <c r="R2946" s="80"/>
    </row>
    <row r="2947" spans="3:18" x14ac:dyDescent="0.15">
      <c r="C2947" s="97" t="s">
        <v>3258</v>
      </c>
      <c r="D2947" s="1" t="s">
        <v>68</v>
      </c>
      <c r="E2947" s="80" t="s">
        <v>61</v>
      </c>
      <c r="F2947" s="39" t="s">
        <v>69</v>
      </c>
      <c r="G2947" s="98">
        <v>12.42</v>
      </c>
      <c r="H2947" s="98">
        <v>0.94</v>
      </c>
      <c r="I2947" s="98">
        <v>13.36</v>
      </c>
      <c r="J2947" s="99">
        <v>620</v>
      </c>
      <c r="K2947" s="39" t="s">
        <v>69</v>
      </c>
      <c r="L2947" s="1">
        <v>16.71</v>
      </c>
      <c r="M2947" s="1">
        <v>30.07</v>
      </c>
      <c r="N2947" s="100">
        <v>427</v>
      </c>
      <c r="O2947" s="39" t="s">
        <v>69</v>
      </c>
      <c r="P2947" s="1">
        <v>26.1</v>
      </c>
      <c r="Q2947" s="39">
        <f>+P2947+M2947</f>
        <v>56.17</v>
      </c>
      <c r="R2947" s="99">
        <v>130</v>
      </c>
    </row>
    <row r="2948" spans="3:18" x14ac:dyDescent="0.15">
      <c r="C2948" s="97" t="s">
        <v>2971</v>
      </c>
      <c r="D2948" s="1" t="s">
        <v>60</v>
      </c>
      <c r="E2948" s="80" t="s">
        <v>61</v>
      </c>
      <c r="F2948" s="39" t="s">
        <v>62</v>
      </c>
      <c r="J2948" s="80"/>
      <c r="K2948" s="39"/>
      <c r="N2948" s="100"/>
      <c r="O2948" s="39"/>
      <c r="Q2948" s="39"/>
      <c r="R2948" s="80"/>
    </row>
    <row r="2949" spans="3:18" x14ac:dyDescent="0.15">
      <c r="C2949" s="97" t="s">
        <v>2972</v>
      </c>
      <c r="D2949" s="1" t="s">
        <v>68</v>
      </c>
      <c r="E2949" s="80" t="s">
        <v>61</v>
      </c>
      <c r="F2949" s="39" t="s">
        <v>62</v>
      </c>
      <c r="J2949" s="80"/>
      <c r="K2949" s="39"/>
      <c r="N2949" s="100"/>
      <c r="O2949" s="39"/>
      <c r="Q2949" s="39"/>
      <c r="R2949" s="80"/>
    </row>
    <row r="2950" spans="3:18" x14ac:dyDescent="0.15">
      <c r="C2950" s="97" t="s">
        <v>2973</v>
      </c>
      <c r="D2950" s="1" t="s">
        <v>79</v>
      </c>
      <c r="E2950" s="80" t="s">
        <v>61</v>
      </c>
      <c r="F2950" s="39" t="s">
        <v>62</v>
      </c>
      <c r="J2950" s="80"/>
      <c r="K2950" s="39"/>
      <c r="N2950" s="100"/>
      <c r="O2950" s="39"/>
      <c r="Q2950" s="39"/>
      <c r="R2950" s="80"/>
    </row>
    <row r="2951" spans="3:18" x14ac:dyDescent="0.15">
      <c r="C2951" s="97" t="s">
        <v>2974</v>
      </c>
      <c r="D2951" s="1" t="s">
        <v>64</v>
      </c>
      <c r="E2951" s="80" t="s">
        <v>61</v>
      </c>
      <c r="F2951" s="39" t="s">
        <v>69</v>
      </c>
      <c r="G2951" s="1">
        <v>11.55</v>
      </c>
      <c r="H2951" s="1">
        <v>0.47</v>
      </c>
      <c r="I2951" s="1">
        <v>12.020000000000001</v>
      </c>
      <c r="J2951" s="80">
        <v>1055</v>
      </c>
      <c r="K2951" s="39" t="s">
        <v>62</v>
      </c>
      <c r="N2951" s="100"/>
      <c r="O2951" s="39"/>
      <c r="Q2951" s="39"/>
      <c r="R2951" s="80"/>
    </row>
    <row r="2952" spans="3:18" x14ac:dyDescent="0.15">
      <c r="C2952" s="97" t="s">
        <v>2975</v>
      </c>
      <c r="D2952" s="1" t="s">
        <v>85</v>
      </c>
      <c r="E2952" s="80" t="s">
        <v>61</v>
      </c>
      <c r="F2952" s="39" t="s">
        <v>69</v>
      </c>
      <c r="G2952" s="1">
        <v>10.91</v>
      </c>
      <c r="H2952" s="1">
        <v>0.15</v>
      </c>
      <c r="I2952" s="1">
        <v>11.06</v>
      </c>
      <c r="J2952" s="80">
        <v>1296</v>
      </c>
      <c r="K2952" s="39" t="s">
        <v>62</v>
      </c>
      <c r="N2952" s="100"/>
      <c r="O2952" s="39"/>
      <c r="Q2952" s="39"/>
      <c r="R2952" s="80"/>
    </row>
    <row r="2953" spans="3:18" x14ac:dyDescent="0.15">
      <c r="C2953" s="97" t="s">
        <v>2976</v>
      </c>
      <c r="D2953" s="1" t="s">
        <v>68</v>
      </c>
      <c r="E2953" s="80" t="s">
        <v>61</v>
      </c>
      <c r="F2953" s="39" t="s">
        <v>69</v>
      </c>
      <c r="G2953" s="1">
        <v>11.82</v>
      </c>
      <c r="H2953" s="1">
        <v>1.26</v>
      </c>
      <c r="I2953" s="1">
        <v>13.08</v>
      </c>
      <c r="J2953" s="80">
        <v>710</v>
      </c>
      <c r="K2953" s="39" t="s">
        <v>62</v>
      </c>
      <c r="N2953" s="100"/>
      <c r="O2953" s="39"/>
      <c r="Q2953" s="39"/>
      <c r="R2953" s="80"/>
    </row>
    <row r="2954" spans="3:18" x14ac:dyDescent="0.15">
      <c r="C2954" s="97" t="s">
        <v>2977</v>
      </c>
      <c r="D2954" s="1" t="s">
        <v>79</v>
      </c>
      <c r="E2954" s="80" t="s">
        <v>61</v>
      </c>
      <c r="F2954" s="39" t="s">
        <v>69</v>
      </c>
      <c r="G2954" s="1">
        <v>11.04</v>
      </c>
      <c r="H2954" s="1">
        <v>1.89</v>
      </c>
      <c r="I2954" s="1">
        <v>12.93</v>
      </c>
      <c r="J2954" s="80">
        <v>768</v>
      </c>
      <c r="K2954" s="39" t="s">
        <v>62</v>
      </c>
      <c r="N2954" s="100"/>
      <c r="O2954" s="39"/>
      <c r="Q2954" s="39"/>
      <c r="R2954" s="80"/>
    </row>
    <row r="2955" spans="3:18" x14ac:dyDescent="0.15">
      <c r="C2955" s="97" t="s">
        <v>2978</v>
      </c>
      <c r="D2955" s="1" t="s">
        <v>85</v>
      </c>
      <c r="E2955" s="80" t="s">
        <v>61</v>
      </c>
      <c r="F2955" s="39" t="s">
        <v>62</v>
      </c>
      <c r="J2955" s="80"/>
      <c r="K2955" s="39"/>
      <c r="N2955" s="100"/>
      <c r="O2955" s="39"/>
      <c r="Q2955" s="39"/>
      <c r="R2955" s="80"/>
    </row>
    <row r="2956" spans="3:18" x14ac:dyDescent="0.15">
      <c r="C2956" s="97" t="s">
        <v>2979</v>
      </c>
      <c r="D2956" s="1" t="s">
        <v>66</v>
      </c>
      <c r="E2956" s="80" t="s">
        <v>61</v>
      </c>
      <c r="F2956" s="39" t="s">
        <v>62</v>
      </c>
      <c r="J2956" s="80"/>
      <c r="K2956" s="39"/>
      <c r="N2956" s="100"/>
      <c r="O2956" s="39"/>
      <c r="Q2956" s="39"/>
      <c r="R2956" s="80"/>
    </row>
    <row r="2957" spans="3:18" x14ac:dyDescent="0.15">
      <c r="C2957" s="97" t="s">
        <v>2982</v>
      </c>
      <c r="D2957" s="1" t="s">
        <v>68</v>
      </c>
      <c r="E2957" s="80" t="s">
        <v>61</v>
      </c>
      <c r="F2957" s="39" t="s">
        <v>62</v>
      </c>
      <c r="J2957" s="80"/>
      <c r="K2957" s="39"/>
      <c r="N2957" s="100"/>
      <c r="O2957" s="39"/>
      <c r="Q2957" s="39"/>
      <c r="R2957" s="80"/>
    </row>
    <row r="2958" spans="3:18" x14ac:dyDescent="0.15">
      <c r="C2958" s="97" t="s">
        <v>2983</v>
      </c>
      <c r="D2958" s="1" t="s">
        <v>68</v>
      </c>
      <c r="E2958" s="80" t="s">
        <v>61</v>
      </c>
      <c r="F2958" s="39" t="s">
        <v>62</v>
      </c>
      <c r="J2958" s="80"/>
      <c r="K2958" s="39"/>
      <c r="N2958" s="100"/>
      <c r="O2958" s="39"/>
      <c r="Q2958" s="39"/>
      <c r="R2958" s="80"/>
    </row>
    <row r="2959" spans="3:18" x14ac:dyDescent="0.15">
      <c r="C2959" s="97" t="s">
        <v>2984</v>
      </c>
      <c r="D2959" s="1" t="s">
        <v>64</v>
      </c>
      <c r="E2959" s="80" t="s">
        <v>61</v>
      </c>
      <c r="F2959" s="39" t="s">
        <v>69</v>
      </c>
      <c r="G2959" s="1">
        <v>12.66</v>
      </c>
      <c r="H2959" s="1">
        <v>0.31</v>
      </c>
      <c r="I2959" s="1">
        <v>12.97</v>
      </c>
      <c r="J2959" s="80">
        <v>752</v>
      </c>
      <c r="K2959" s="39" t="s">
        <v>62</v>
      </c>
      <c r="N2959" s="100"/>
      <c r="O2959" s="39"/>
      <c r="Q2959" s="39"/>
      <c r="R2959" s="80"/>
    </row>
    <row r="2960" spans="3:18" x14ac:dyDescent="0.15">
      <c r="C2960" s="97" t="s">
        <v>2985</v>
      </c>
      <c r="D2960" s="1" t="s">
        <v>79</v>
      </c>
      <c r="E2960" s="80" t="s">
        <v>61</v>
      </c>
      <c r="F2960" s="39" t="s">
        <v>69</v>
      </c>
      <c r="G2960" s="98">
        <v>11.8</v>
      </c>
      <c r="H2960" s="98">
        <v>0.31</v>
      </c>
      <c r="I2960" s="98">
        <v>12.110000000000001</v>
      </c>
      <c r="J2960" s="99">
        <v>1032</v>
      </c>
      <c r="K2960" s="39" t="s">
        <v>69</v>
      </c>
      <c r="L2960" s="1">
        <v>18.170000000000002</v>
      </c>
      <c r="M2960" s="1">
        <v>30.28</v>
      </c>
      <c r="N2960" s="100">
        <v>387</v>
      </c>
      <c r="O2960" s="39" t="str">
        <f>+VLOOKUP(C2960,'[1]Notas 3º - TL'!$A$1:$B$678,2,"FALSO")</f>
        <v>SI</v>
      </c>
      <c r="Q2960" s="39"/>
      <c r="R2960" s="80"/>
    </row>
    <row r="2961" spans="3:18" x14ac:dyDescent="0.15">
      <c r="C2961" s="97" t="s">
        <v>2986</v>
      </c>
      <c r="D2961" s="1" t="s">
        <v>66</v>
      </c>
      <c r="E2961" s="80" t="s">
        <v>61</v>
      </c>
      <c r="F2961" s="39" t="s">
        <v>69</v>
      </c>
      <c r="G2961" s="1">
        <v>13.2</v>
      </c>
      <c r="H2961" s="1">
        <v>0.47</v>
      </c>
      <c r="I2961" s="1">
        <v>13.67</v>
      </c>
      <c r="J2961" s="80">
        <v>525</v>
      </c>
      <c r="K2961" s="39" t="s">
        <v>62</v>
      </c>
      <c r="N2961" s="100"/>
      <c r="O2961" s="39"/>
      <c r="Q2961" s="39"/>
      <c r="R2961" s="80"/>
    </row>
    <row r="2962" spans="3:18" x14ac:dyDescent="0.15">
      <c r="C2962" s="97" t="s">
        <v>2987</v>
      </c>
      <c r="D2962" s="1" t="s">
        <v>66</v>
      </c>
      <c r="E2962" s="80" t="s">
        <v>61</v>
      </c>
      <c r="F2962" s="39" t="s">
        <v>62</v>
      </c>
      <c r="J2962" s="80"/>
      <c r="K2962" s="39"/>
      <c r="N2962" s="100"/>
      <c r="O2962" s="39"/>
      <c r="Q2962" s="39"/>
      <c r="R2962" s="80"/>
    </row>
    <row r="2963" spans="3:18" x14ac:dyDescent="0.15">
      <c r="C2963" s="97" t="s">
        <v>2988</v>
      </c>
      <c r="D2963" s="1" t="s">
        <v>66</v>
      </c>
      <c r="E2963" s="80" t="s">
        <v>61</v>
      </c>
      <c r="F2963" s="39" t="s">
        <v>69</v>
      </c>
      <c r="G2963" s="98">
        <v>10.76</v>
      </c>
      <c r="H2963" s="98">
        <v>2.0499999999999998</v>
      </c>
      <c r="I2963" s="98">
        <v>12.809999999999999</v>
      </c>
      <c r="J2963" s="99">
        <v>810</v>
      </c>
      <c r="K2963" s="39" t="s">
        <v>69</v>
      </c>
      <c r="L2963" s="1">
        <v>15.86</v>
      </c>
      <c r="M2963" s="1">
        <v>28.669999999999998</v>
      </c>
      <c r="N2963" s="100">
        <v>626</v>
      </c>
      <c r="O2963" s="39" t="s">
        <v>62</v>
      </c>
      <c r="Q2963" s="39"/>
      <c r="R2963" s="80"/>
    </row>
    <row r="2964" spans="3:18" x14ac:dyDescent="0.15">
      <c r="C2964" s="97" t="s">
        <v>2989</v>
      </c>
      <c r="D2964" s="1" t="s">
        <v>326</v>
      </c>
      <c r="E2964" s="80" t="s">
        <v>61</v>
      </c>
      <c r="F2964" s="39" t="s">
        <v>62</v>
      </c>
      <c r="J2964" s="80"/>
      <c r="K2964" s="39"/>
      <c r="N2964" s="100"/>
      <c r="O2964" s="39"/>
      <c r="Q2964" s="39"/>
      <c r="R2964" s="80"/>
    </row>
    <row r="2965" spans="3:18" x14ac:dyDescent="0.15">
      <c r="C2965" s="97" t="s">
        <v>2990</v>
      </c>
      <c r="D2965" s="1" t="s">
        <v>68</v>
      </c>
      <c r="E2965" s="80" t="s">
        <v>61</v>
      </c>
      <c r="F2965" s="39" t="s">
        <v>62</v>
      </c>
      <c r="J2965" s="80"/>
      <c r="K2965" s="39"/>
      <c r="N2965" s="100"/>
      <c r="O2965" s="39"/>
      <c r="Q2965" s="39"/>
      <c r="R2965" s="80"/>
    </row>
    <row r="2966" spans="3:18" x14ac:dyDescent="0.15">
      <c r="C2966" s="97" t="s">
        <v>3266</v>
      </c>
      <c r="D2966" s="1" t="s">
        <v>68</v>
      </c>
      <c r="E2966" s="80" t="s">
        <v>61</v>
      </c>
      <c r="F2966" s="39" t="s">
        <v>69</v>
      </c>
      <c r="G2966" s="98">
        <v>11.65</v>
      </c>
      <c r="H2966" s="98">
        <v>1.26</v>
      </c>
      <c r="I2966" s="98">
        <v>12.91</v>
      </c>
      <c r="J2966" s="99">
        <v>773</v>
      </c>
      <c r="K2966" s="39" t="s">
        <v>69</v>
      </c>
      <c r="L2966" s="1">
        <v>16.91</v>
      </c>
      <c r="M2966" s="1">
        <v>29.82</v>
      </c>
      <c r="N2966" s="100">
        <v>479</v>
      </c>
      <c r="O2966" s="39" t="s">
        <v>69</v>
      </c>
      <c r="P2966" s="1">
        <v>24.86</v>
      </c>
      <c r="Q2966" s="39">
        <f>+P2966+M2966</f>
        <v>54.68</v>
      </c>
      <c r="R2966" s="99">
        <v>206</v>
      </c>
    </row>
    <row r="2967" spans="3:18" x14ac:dyDescent="0.15">
      <c r="C2967" s="97" t="s">
        <v>2992</v>
      </c>
      <c r="D2967" s="1" t="s">
        <v>68</v>
      </c>
      <c r="E2967" s="80" t="s">
        <v>61</v>
      </c>
      <c r="F2967" s="39" t="s">
        <v>62</v>
      </c>
      <c r="J2967" s="80"/>
      <c r="K2967" s="39"/>
      <c r="N2967" s="100"/>
      <c r="O2967" s="39"/>
      <c r="Q2967" s="39"/>
      <c r="R2967" s="80"/>
    </row>
    <row r="2968" spans="3:18" x14ac:dyDescent="0.15">
      <c r="C2968" s="97" t="s">
        <v>2993</v>
      </c>
      <c r="D2968" s="1" t="s">
        <v>68</v>
      </c>
      <c r="E2968" s="80" t="s">
        <v>61</v>
      </c>
      <c r="F2968" s="39" t="s">
        <v>62</v>
      </c>
      <c r="J2968" s="80"/>
      <c r="K2968" s="39"/>
      <c r="N2968" s="100"/>
      <c r="O2968" s="39"/>
      <c r="Q2968" s="39"/>
      <c r="R2968" s="80"/>
    </row>
    <row r="2969" spans="3:18" x14ac:dyDescent="0.15">
      <c r="C2969" s="97" t="s">
        <v>3279</v>
      </c>
      <c r="D2969" s="1" t="s">
        <v>79</v>
      </c>
      <c r="E2969" s="80" t="s">
        <v>61</v>
      </c>
      <c r="F2969" s="39" t="s">
        <v>69</v>
      </c>
      <c r="G2969" s="98">
        <v>12.15</v>
      </c>
      <c r="H2969" s="98">
        <v>2.36</v>
      </c>
      <c r="I2969" s="98">
        <v>14.51</v>
      </c>
      <c r="J2969" s="99">
        <v>309</v>
      </c>
      <c r="K2969" s="39" t="s">
        <v>69</v>
      </c>
      <c r="L2969" s="1">
        <v>16.690000000000001</v>
      </c>
      <c r="M2969" s="1">
        <v>31.200000000000003</v>
      </c>
      <c r="N2969" s="100">
        <v>273</v>
      </c>
      <c r="O2969" s="39" t="s">
        <v>69</v>
      </c>
      <c r="P2969" s="1">
        <v>23.81</v>
      </c>
      <c r="Q2969" s="39">
        <f>+P2969+M2969</f>
        <v>55.010000000000005</v>
      </c>
      <c r="R2969" s="99">
        <v>187</v>
      </c>
    </row>
    <row r="2970" spans="3:18" x14ac:dyDescent="0.15">
      <c r="C2970" s="97" t="s">
        <v>3282</v>
      </c>
      <c r="D2970" s="1" t="s">
        <v>64</v>
      </c>
      <c r="E2970" s="80" t="s">
        <v>61</v>
      </c>
      <c r="F2970" s="39" t="s">
        <v>69</v>
      </c>
      <c r="G2970" s="98">
        <v>14.1</v>
      </c>
      <c r="H2970" s="98">
        <v>1.73</v>
      </c>
      <c r="I2970" s="98">
        <v>15.83</v>
      </c>
      <c r="J2970" s="99">
        <v>116</v>
      </c>
      <c r="K2970" s="39" t="s">
        <v>69</v>
      </c>
      <c r="L2970" s="1">
        <v>19.46</v>
      </c>
      <c r="M2970" s="1">
        <v>35.29</v>
      </c>
      <c r="N2970" s="100">
        <v>29</v>
      </c>
      <c r="O2970" s="39" t="s">
        <v>69</v>
      </c>
      <c r="P2970" s="1">
        <v>26.05</v>
      </c>
      <c r="Q2970" s="39">
        <f>+P2970+M2970</f>
        <v>61.34</v>
      </c>
      <c r="R2970" s="99">
        <v>23</v>
      </c>
    </row>
    <row r="2971" spans="3:18" x14ac:dyDescent="0.15">
      <c r="C2971" s="97" t="s">
        <v>2996</v>
      </c>
      <c r="D2971" s="1" t="s">
        <v>66</v>
      </c>
      <c r="E2971" s="80" t="s">
        <v>61</v>
      </c>
      <c r="F2971" s="39" t="s">
        <v>62</v>
      </c>
      <c r="J2971" s="80"/>
      <c r="K2971" s="39"/>
      <c r="N2971" s="100"/>
      <c r="O2971" s="39"/>
      <c r="Q2971" s="39"/>
      <c r="R2971" s="80"/>
    </row>
    <row r="2972" spans="3:18" x14ac:dyDescent="0.15">
      <c r="C2972" s="97" t="s">
        <v>2997</v>
      </c>
      <c r="D2972" s="1" t="s">
        <v>79</v>
      </c>
      <c r="E2972" s="80" t="s">
        <v>61</v>
      </c>
      <c r="F2972" s="39" t="s">
        <v>62</v>
      </c>
      <c r="J2972" s="80"/>
      <c r="K2972" s="39"/>
      <c r="N2972" s="100"/>
      <c r="O2972" s="39"/>
      <c r="Q2972" s="39"/>
      <c r="R2972" s="80"/>
    </row>
    <row r="2973" spans="3:18" x14ac:dyDescent="0.15">
      <c r="C2973" s="97" t="s">
        <v>2998</v>
      </c>
      <c r="D2973" s="1" t="s">
        <v>68</v>
      </c>
      <c r="E2973" s="80" t="s">
        <v>61</v>
      </c>
      <c r="F2973" s="39" t="s">
        <v>62</v>
      </c>
      <c r="J2973" s="80"/>
      <c r="K2973" s="39"/>
      <c r="N2973" s="100"/>
      <c r="O2973" s="39"/>
      <c r="Q2973" s="39"/>
      <c r="R2973" s="80"/>
    </row>
    <row r="2974" spans="3:18" x14ac:dyDescent="0.15">
      <c r="C2974" s="97" t="s">
        <v>2999</v>
      </c>
      <c r="D2974" s="1" t="s">
        <v>66</v>
      </c>
      <c r="E2974" s="80" t="s">
        <v>61</v>
      </c>
      <c r="F2974" s="39" t="s">
        <v>69</v>
      </c>
      <c r="G2974" s="98">
        <v>13.03</v>
      </c>
      <c r="H2974" s="98">
        <v>1.42</v>
      </c>
      <c r="I2974" s="98">
        <v>14.45</v>
      </c>
      <c r="J2974" s="99">
        <v>322</v>
      </c>
      <c r="K2974" s="39" t="s">
        <v>69</v>
      </c>
      <c r="L2974" s="1">
        <v>15.72</v>
      </c>
      <c r="M2974" s="1">
        <v>30.17</v>
      </c>
      <c r="N2974" s="100">
        <v>402</v>
      </c>
      <c r="O2974" s="39" t="str">
        <f>+VLOOKUP(C2974,'[1]Notas 3º - TL'!$A$1:$B$678,2,"FALSO")</f>
        <v>SI</v>
      </c>
      <c r="Q2974" s="39"/>
      <c r="R2974" s="80"/>
    </row>
    <row r="2975" spans="3:18" x14ac:dyDescent="0.15">
      <c r="C2975" s="97" t="s">
        <v>3000</v>
      </c>
      <c r="D2975" s="1" t="s">
        <v>64</v>
      </c>
      <c r="E2975" s="80" t="s">
        <v>61</v>
      </c>
      <c r="F2975" s="39" t="s">
        <v>62</v>
      </c>
      <c r="J2975" s="80"/>
      <c r="K2975" s="39"/>
      <c r="N2975" s="100"/>
      <c r="O2975" s="39"/>
      <c r="Q2975" s="39"/>
      <c r="R2975" s="80"/>
    </row>
    <row r="2976" spans="3:18" x14ac:dyDescent="0.15">
      <c r="C2976" s="97" t="s">
        <v>3001</v>
      </c>
      <c r="D2976" s="1" t="s">
        <v>60</v>
      </c>
      <c r="E2976" s="80" t="s">
        <v>61</v>
      </c>
      <c r="F2976" s="39" t="s">
        <v>62</v>
      </c>
      <c r="J2976" s="80"/>
      <c r="K2976" s="39"/>
      <c r="N2976" s="100"/>
      <c r="O2976" s="39"/>
      <c r="Q2976" s="39"/>
      <c r="R2976" s="80"/>
    </row>
    <row r="2977" spans="3:18" x14ac:dyDescent="0.15">
      <c r="C2977" s="97" t="s">
        <v>3002</v>
      </c>
      <c r="D2977" s="1" t="s">
        <v>68</v>
      </c>
      <c r="E2977" s="80" t="s">
        <v>61</v>
      </c>
      <c r="F2977" s="39" t="s">
        <v>62</v>
      </c>
      <c r="J2977" s="80"/>
      <c r="K2977" s="39"/>
      <c r="N2977" s="100"/>
      <c r="O2977" s="39"/>
      <c r="Q2977" s="39"/>
      <c r="R2977" s="80"/>
    </row>
    <row r="2978" spans="3:18" x14ac:dyDescent="0.15">
      <c r="C2978" s="97" t="s">
        <v>3003</v>
      </c>
      <c r="D2978" s="1" t="s">
        <v>64</v>
      </c>
      <c r="E2978" s="80" t="s">
        <v>61</v>
      </c>
      <c r="F2978" s="39" t="s">
        <v>62</v>
      </c>
      <c r="J2978" s="80"/>
      <c r="K2978" s="39"/>
      <c r="N2978" s="100"/>
      <c r="O2978" s="39"/>
      <c r="Q2978" s="39"/>
      <c r="R2978" s="80"/>
    </row>
    <row r="2979" spans="3:18" x14ac:dyDescent="0.15">
      <c r="C2979" s="97" t="s">
        <v>3004</v>
      </c>
      <c r="D2979" s="1" t="s">
        <v>79</v>
      </c>
      <c r="E2979" s="80" t="s">
        <v>61</v>
      </c>
      <c r="F2979" s="39" t="s">
        <v>69</v>
      </c>
      <c r="G2979" s="98">
        <v>11.33</v>
      </c>
      <c r="H2979" s="98">
        <v>0.31</v>
      </c>
      <c r="I2979" s="98">
        <v>11.64</v>
      </c>
      <c r="J2979" s="99">
        <v>1155</v>
      </c>
      <c r="K2979" s="39" t="s">
        <v>69</v>
      </c>
      <c r="L2979" s="1">
        <v>15.03</v>
      </c>
      <c r="M2979" s="1">
        <v>26.67</v>
      </c>
      <c r="N2979" s="100">
        <v>785</v>
      </c>
      <c r="O2979" s="39" t="s">
        <v>62</v>
      </c>
      <c r="Q2979" s="39"/>
      <c r="R2979" s="80"/>
    </row>
    <row r="2980" spans="3:18" x14ac:dyDescent="0.15">
      <c r="C2980" s="97" t="s">
        <v>3283</v>
      </c>
      <c r="D2980" s="1" t="s">
        <v>72</v>
      </c>
      <c r="E2980" s="80" t="s">
        <v>61</v>
      </c>
      <c r="F2980" s="39" t="s">
        <v>69</v>
      </c>
      <c r="G2980" s="98">
        <v>10.97</v>
      </c>
      <c r="H2980" s="98">
        <v>1.1000000000000001</v>
      </c>
      <c r="I2980" s="98">
        <v>12.07</v>
      </c>
      <c r="J2980" s="99">
        <v>1041</v>
      </c>
      <c r="K2980" s="39" t="s">
        <v>69</v>
      </c>
      <c r="L2980" s="1">
        <v>15.96</v>
      </c>
      <c r="M2980" s="1">
        <v>28.03</v>
      </c>
      <c r="N2980" s="100">
        <v>695</v>
      </c>
      <c r="O2980" s="39" t="s">
        <v>69</v>
      </c>
      <c r="P2980" s="1">
        <v>22.98</v>
      </c>
      <c r="Q2980" s="39">
        <f>+P2980+M2980</f>
        <v>51.010000000000005</v>
      </c>
      <c r="R2980" s="99">
        <v>356</v>
      </c>
    </row>
    <row r="2981" spans="3:18" x14ac:dyDescent="0.15">
      <c r="C2981" s="97" t="s">
        <v>3006</v>
      </c>
      <c r="D2981" s="1" t="s">
        <v>68</v>
      </c>
      <c r="E2981" s="80" t="s">
        <v>61</v>
      </c>
      <c r="F2981" s="39" t="s">
        <v>62</v>
      </c>
      <c r="J2981" s="80"/>
      <c r="K2981" s="39"/>
      <c r="N2981" s="100"/>
      <c r="O2981" s="39"/>
      <c r="Q2981" s="39"/>
      <c r="R2981" s="80"/>
    </row>
    <row r="2982" spans="3:18" x14ac:dyDescent="0.15">
      <c r="C2982" s="97" t="s">
        <v>3007</v>
      </c>
      <c r="D2982" s="1" t="s">
        <v>60</v>
      </c>
      <c r="E2982" s="80" t="s">
        <v>61</v>
      </c>
      <c r="F2982" s="39" t="s">
        <v>62</v>
      </c>
      <c r="J2982" s="80"/>
      <c r="K2982" s="39"/>
      <c r="N2982" s="100"/>
      <c r="O2982" s="39"/>
      <c r="Q2982" s="39"/>
      <c r="R2982" s="80"/>
    </row>
    <row r="2983" spans="3:18" x14ac:dyDescent="0.15">
      <c r="C2983" s="97" t="s">
        <v>3284</v>
      </c>
      <c r="D2983" s="1" t="s">
        <v>82</v>
      </c>
      <c r="E2983" s="80" t="s">
        <v>61</v>
      </c>
      <c r="F2983" s="39" t="s">
        <v>69</v>
      </c>
      <c r="G2983" s="98">
        <v>13.97</v>
      </c>
      <c r="H2983" s="98">
        <v>1.42</v>
      </c>
      <c r="I2983" s="98">
        <v>15.39</v>
      </c>
      <c r="J2983" s="99">
        <v>172</v>
      </c>
      <c r="K2983" s="39" t="s">
        <v>69</v>
      </c>
      <c r="L2983" s="1">
        <v>15.19</v>
      </c>
      <c r="M2983" s="1">
        <v>30.58</v>
      </c>
      <c r="N2983" s="100">
        <v>352</v>
      </c>
      <c r="O2983" s="39" t="s">
        <v>69</v>
      </c>
      <c r="P2983" s="1">
        <v>24.3</v>
      </c>
      <c r="Q2983" s="39">
        <f>+P2983+M2983</f>
        <v>54.879999999999995</v>
      </c>
      <c r="R2983" s="99">
        <v>195</v>
      </c>
    </row>
    <row r="2984" spans="3:18" x14ac:dyDescent="0.15">
      <c r="C2984" s="97" t="s">
        <v>3009</v>
      </c>
      <c r="D2984" s="1" t="s">
        <v>68</v>
      </c>
      <c r="E2984" s="80" t="s">
        <v>61</v>
      </c>
      <c r="F2984" s="39" t="s">
        <v>62</v>
      </c>
      <c r="J2984" s="80"/>
      <c r="K2984" s="39"/>
      <c r="N2984" s="100"/>
      <c r="O2984" s="39"/>
      <c r="Q2984" s="39"/>
      <c r="R2984" s="80"/>
    </row>
    <row r="2985" spans="3:18" x14ac:dyDescent="0.15">
      <c r="C2985" s="97" t="s">
        <v>3010</v>
      </c>
      <c r="D2985" s="1" t="s">
        <v>82</v>
      </c>
      <c r="E2985" s="80" t="s">
        <v>61</v>
      </c>
      <c r="F2985" s="39" t="s">
        <v>69</v>
      </c>
      <c r="G2985" s="1">
        <v>11.72</v>
      </c>
      <c r="H2985" s="1">
        <v>0.31</v>
      </c>
      <c r="I2985" s="1">
        <v>12.030000000000001</v>
      </c>
      <c r="J2985" s="80">
        <v>1052</v>
      </c>
      <c r="K2985" s="39" t="s">
        <v>62</v>
      </c>
      <c r="N2985" s="100"/>
      <c r="O2985" s="39"/>
      <c r="Q2985" s="39"/>
      <c r="R2985" s="80"/>
    </row>
    <row r="2986" spans="3:18" x14ac:dyDescent="0.15">
      <c r="C2986" s="97" t="s">
        <v>3011</v>
      </c>
      <c r="D2986" s="1" t="s">
        <v>82</v>
      </c>
      <c r="E2986" s="80" t="s">
        <v>61</v>
      </c>
      <c r="F2986" s="39" t="s">
        <v>62</v>
      </c>
      <c r="J2986" s="80"/>
      <c r="K2986" s="39"/>
      <c r="N2986" s="100"/>
      <c r="O2986" s="39"/>
      <c r="Q2986" s="39"/>
      <c r="R2986" s="80"/>
    </row>
    <row r="2987" spans="3:18" x14ac:dyDescent="0.15">
      <c r="C2987" s="97" t="s">
        <v>3012</v>
      </c>
      <c r="D2987" s="1" t="s">
        <v>85</v>
      </c>
      <c r="E2987" s="80" t="s">
        <v>61</v>
      </c>
      <c r="F2987" s="39" t="s">
        <v>62</v>
      </c>
      <c r="J2987" s="80"/>
      <c r="K2987" s="39"/>
      <c r="N2987" s="100"/>
      <c r="O2987" s="39"/>
      <c r="Q2987" s="39"/>
      <c r="R2987" s="80"/>
    </row>
    <row r="2988" spans="3:18" x14ac:dyDescent="0.15">
      <c r="C2988" s="97" t="s">
        <v>3013</v>
      </c>
      <c r="D2988" s="1" t="s">
        <v>68</v>
      </c>
      <c r="E2988" s="80" t="s">
        <v>61</v>
      </c>
      <c r="F2988" s="39" t="s">
        <v>62</v>
      </c>
      <c r="J2988" s="80"/>
      <c r="K2988" s="39"/>
      <c r="N2988" s="100"/>
      <c r="O2988" s="39"/>
      <c r="Q2988" s="39"/>
      <c r="R2988" s="80"/>
    </row>
    <row r="2989" spans="3:18" x14ac:dyDescent="0.15">
      <c r="C2989" s="97" t="s">
        <v>3014</v>
      </c>
      <c r="D2989" s="1" t="s">
        <v>68</v>
      </c>
      <c r="E2989" s="80" t="s">
        <v>61</v>
      </c>
      <c r="F2989" s="39" t="s">
        <v>62</v>
      </c>
      <c r="J2989" s="80"/>
      <c r="K2989" s="39"/>
      <c r="N2989" s="100"/>
      <c r="O2989" s="39"/>
      <c r="Q2989" s="39"/>
      <c r="R2989" s="80"/>
    </row>
    <row r="2990" spans="3:18" x14ac:dyDescent="0.15">
      <c r="C2990" s="97" t="s">
        <v>3015</v>
      </c>
      <c r="D2990" s="1" t="s">
        <v>72</v>
      </c>
      <c r="E2990" s="80" t="s">
        <v>61</v>
      </c>
      <c r="F2990" s="39" t="s">
        <v>62</v>
      </c>
      <c r="J2990" s="80"/>
      <c r="K2990" s="39"/>
      <c r="N2990" s="100"/>
      <c r="O2990" s="39"/>
      <c r="Q2990" s="39"/>
      <c r="R2990" s="80"/>
    </row>
    <row r="2991" spans="3:18" x14ac:dyDescent="0.15">
      <c r="C2991" s="97" t="s">
        <v>3016</v>
      </c>
      <c r="D2991" s="1" t="s">
        <v>72</v>
      </c>
      <c r="E2991" s="80" t="s">
        <v>61</v>
      </c>
      <c r="F2991" s="39" t="s">
        <v>62</v>
      </c>
      <c r="J2991" s="80"/>
      <c r="K2991" s="39"/>
      <c r="N2991" s="100"/>
      <c r="O2991" s="39"/>
      <c r="Q2991" s="39"/>
      <c r="R2991" s="80"/>
    </row>
    <row r="2992" spans="3:18" x14ac:dyDescent="0.15">
      <c r="C2992" s="97" t="s">
        <v>3017</v>
      </c>
      <c r="D2992" s="1" t="s">
        <v>66</v>
      </c>
      <c r="E2992" s="80" t="s">
        <v>61</v>
      </c>
      <c r="F2992" s="39" t="s">
        <v>62</v>
      </c>
      <c r="J2992" s="80"/>
      <c r="K2992" s="39"/>
      <c r="N2992" s="100"/>
      <c r="O2992" s="39"/>
      <c r="Q2992" s="39"/>
      <c r="R2992" s="80"/>
    </row>
    <row r="2993" spans="3:18" x14ac:dyDescent="0.15">
      <c r="C2993" s="97" t="s">
        <v>3018</v>
      </c>
      <c r="D2993" s="1" t="s">
        <v>66</v>
      </c>
      <c r="E2993" s="80" t="s">
        <v>61</v>
      </c>
      <c r="F2993" s="39" t="s">
        <v>69</v>
      </c>
      <c r="G2993" s="98">
        <v>12.62</v>
      </c>
      <c r="H2993" s="98">
        <v>1.57</v>
      </c>
      <c r="I2993" s="98">
        <v>14.19</v>
      </c>
      <c r="J2993" s="99">
        <v>386</v>
      </c>
      <c r="K2993" s="39" t="s">
        <v>69</v>
      </c>
      <c r="L2993" s="1">
        <v>16.47</v>
      </c>
      <c r="M2993" s="1">
        <v>30.659999999999997</v>
      </c>
      <c r="N2993" s="100">
        <v>340</v>
      </c>
      <c r="O2993" s="39" t="str">
        <f>+VLOOKUP(C2993,'[1]Notas 3º - TL'!$A$1:$B$678,2,"FALSO")</f>
        <v>SI</v>
      </c>
      <c r="Q2993" s="39"/>
      <c r="R2993" s="80"/>
    </row>
    <row r="2994" spans="3:18" x14ac:dyDescent="0.15">
      <c r="C2994" s="97" t="s">
        <v>3019</v>
      </c>
      <c r="D2994" s="1" t="s">
        <v>79</v>
      </c>
      <c r="E2994" s="80" t="s">
        <v>61</v>
      </c>
      <c r="F2994" s="39" t="s">
        <v>62</v>
      </c>
      <c r="J2994" s="80"/>
      <c r="K2994" s="39"/>
      <c r="N2994" s="100"/>
      <c r="O2994" s="39"/>
      <c r="Q2994" s="39"/>
      <c r="R2994" s="80"/>
    </row>
    <row r="2995" spans="3:18" x14ac:dyDescent="0.15">
      <c r="C2995" s="97" t="s">
        <v>3020</v>
      </c>
      <c r="D2995" s="1" t="s">
        <v>72</v>
      </c>
      <c r="E2995" s="80" t="s">
        <v>61</v>
      </c>
      <c r="F2995" s="39" t="s">
        <v>62</v>
      </c>
      <c r="J2995" s="80"/>
      <c r="K2995" s="39"/>
      <c r="N2995" s="100"/>
      <c r="O2995" s="39"/>
      <c r="Q2995" s="39"/>
      <c r="R2995" s="80"/>
    </row>
    <row r="2996" spans="3:18" x14ac:dyDescent="0.15">
      <c r="C2996" s="97" t="s">
        <v>3021</v>
      </c>
      <c r="D2996" s="1" t="s">
        <v>68</v>
      </c>
      <c r="E2996" s="80" t="s">
        <v>61</v>
      </c>
      <c r="F2996" s="39" t="s">
        <v>62</v>
      </c>
      <c r="J2996" s="80"/>
      <c r="K2996" s="39"/>
      <c r="N2996" s="100"/>
      <c r="O2996" s="39"/>
      <c r="Q2996" s="39"/>
      <c r="R2996" s="80"/>
    </row>
    <row r="2997" spans="3:18" x14ac:dyDescent="0.15">
      <c r="C2997" s="97" t="s">
        <v>3022</v>
      </c>
      <c r="D2997" s="1" t="s">
        <v>68</v>
      </c>
      <c r="E2997" s="80" t="s">
        <v>61</v>
      </c>
      <c r="F2997" s="39" t="s">
        <v>62</v>
      </c>
      <c r="J2997" s="80"/>
      <c r="K2997" s="39"/>
      <c r="N2997" s="100"/>
      <c r="O2997" s="39"/>
      <c r="Q2997" s="39"/>
      <c r="R2997" s="80"/>
    </row>
    <row r="2998" spans="3:18" x14ac:dyDescent="0.15">
      <c r="C2998" s="97" t="s">
        <v>3023</v>
      </c>
      <c r="D2998" s="1" t="s">
        <v>68</v>
      </c>
      <c r="E2998" s="80" t="s">
        <v>61</v>
      </c>
      <c r="F2998" s="39" t="s">
        <v>69</v>
      </c>
      <c r="G2998" s="98">
        <v>10.86</v>
      </c>
      <c r="H2998" s="98">
        <v>2.0499999999999998</v>
      </c>
      <c r="I2998" s="98">
        <v>12.91</v>
      </c>
      <c r="J2998" s="99">
        <v>774</v>
      </c>
      <c r="K2998" s="39" t="s">
        <v>69</v>
      </c>
      <c r="L2998" s="1">
        <v>16.43</v>
      </c>
      <c r="M2998" s="1">
        <v>29.34</v>
      </c>
      <c r="N2998" s="100">
        <v>542</v>
      </c>
      <c r="O2998" s="39" t="s">
        <v>62</v>
      </c>
      <c r="Q2998" s="39"/>
      <c r="R2998" s="80"/>
    </row>
    <row r="2999" spans="3:18" x14ac:dyDescent="0.15">
      <c r="C2999" s="97" t="s">
        <v>3024</v>
      </c>
      <c r="D2999" s="1" t="s">
        <v>64</v>
      </c>
      <c r="E2999" s="80" t="s">
        <v>61</v>
      </c>
      <c r="F2999" s="39" t="s">
        <v>62</v>
      </c>
      <c r="J2999" s="80"/>
      <c r="K2999" s="39"/>
      <c r="N2999" s="100"/>
      <c r="O2999" s="39"/>
      <c r="Q2999" s="39"/>
      <c r="R2999" s="80"/>
    </row>
    <row r="3000" spans="3:18" x14ac:dyDescent="0.15">
      <c r="C3000" s="97" t="s">
        <v>3025</v>
      </c>
      <c r="D3000" s="1" t="s">
        <v>326</v>
      </c>
      <c r="E3000" s="80" t="s">
        <v>61</v>
      </c>
      <c r="F3000" s="39" t="s">
        <v>69</v>
      </c>
      <c r="G3000" s="1">
        <v>10.3</v>
      </c>
      <c r="H3000" s="1">
        <v>1.1000000000000001</v>
      </c>
      <c r="I3000" s="1">
        <v>11.4</v>
      </c>
      <c r="J3000" s="80">
        <v>1223</v>
      </c>
      <c r="K3000" s="39" t="s">
        <v>62</v>
      </c>
      <c r="N3000" s="100"/>
      <c r="O3000" s="39"/>
      <c r="Q3000" s="39"/>
      <c r="R3000" s="80"/>
    </row>
    <row r="3001" spans="3:18" x14ac:dyDescent="0.15">
      <c r="C3001" s="97" t="s">
        <v>3026</v>
      </c>
      <c r="D3001" s="1" t="s">
        <v>68</v>
      </c>
      <c r="E3001" s="80" t="s">
        <v>61</v>
      </c>
      <c r="F3001" s="39" t="s">
        <v>62</v>
      </c>
      <c r="J3001" s="80"/>
      <c r="K3001" s="39"/>
      <c r="N3001" s="100"/>
      <c r="O3001" s="39"/>
      <c r="Q3001" s="39"/>
      <c r="R3001" s="80"/>
    </row>
    <row r="3002" spans="3:18" x14ac:dyDescent="0.15">
      <c r="C3002" s="97" t="s">
        <v>3027</v>
      </c>
      <c r="D3002" s="1" t="s">
        <v>85</v>
      </c>
      <c r="E3002" s="80" t="s">
        <v>61</v>
      </c>
      <c r="F3002" s="39" t="s">
        <v>62</v>
      </c>
      <c r="J3002" s="80"/>
      <c r="K3002" s="39"/>
      <c r="N3002" s="100"/>
      <c r="O3002" s="39"/>
      <c r="Q3002" s="39"/>
      <c r="R3002" s="80"/>
    </row>
    <row r="3003" spans="3:18" x14ac:dyDescent="0.15">
      <c r="C3003" s="97" t="s">
        <v>3028</v>
      </c>
      <c r="D3003" s="1" t="s">
        <v>64</v>
      </c>
      <c r="E3003" s="80" t="s">
        <v>88</v>
      </c>
      <c r="F3003" s="39" t="s">
        <v>69</v>
      </c>
      <c r="G3003" s="98">
        <v>12.81</v>
      </c>
      <c r="H3003" s="98">
        <v>0.45</v>
      </c>
      <c r="I3003" s="98">
        <v>13.26</v>
      </c>
      <c r="J3003" s="99">
        <v>652</v>
      </c>
      <c r="K3003" s="39" t="s">
        <v>69</v>
      </c>
      <c r="L3003" s="1">
        <v>18.260000000000002</v>
      </c>
      <c r="M3003" s="1">
        <v>31.520000000000003</v>
      </c>
      <c r="N3003" s="100">
        <v>235</v>
      </c>
      <c r="O3003" s="39" t="str">
        <f>+VLOOKUP(C3003,'[1]Notas 3º - TL'!$A$1:$B$678,2,"FALSO")</f>
        <v>SI</v>
      </c>
      <c r="Q3003" s="39"/>
      <c r="R3003" s="80"/>
    </row>
    <row r="3004" spans="3:18" x14ac:dyDescent="0.15">
      <c r="C3004" s="97" t="s">
        <v>3029</v>
      </c>
      <c r="D3004" s="1" t="s">
        <v>68</v>
      </c>
      <c r="E3004" s="80" t="s">
        <v>61</v>
      </c>
      <c r="F3004" s="39" t="s">
        <v>62</v>
      </c>
      <c r="J3004" s="80"/>
      <c r="K3004" s="39"/>
      <c r="N3004" s="100"/>
      <c r="O3004" s="39"/>
      <c r="Q3004" s="39"/>
      <c r="R3004" s="80"/>
    </row>
    <row r="3005" spans="3:18" x14ac:dyDescent="0.15">
      <c r="C3005" s="97" t="s">
        <v>3030</v>
      </c>
      <c r="D3005" s="1" t="s">
        <v>85</v>
      </c>
      <c r="E3005" s="80" t="s">
        <v>61</v>
      </c>
      <c r="F3005" s="39" t="s">
        <v>62</v>
      </c>
      <c r="J3005" s="80"/>
      <c r="K3005" s="39"/>
      <c r="N3005" s="100"/>
      <c r="O3005" s="39"/>
      <c r="Q3005" s="39"/>
      <c r="R3005" s="80"/>
    </row>
    <row r="3006" spans="3:18" x14ac:dyDescent="0.15">
      <c r="C3006" s="97" t="s">
        <v>3031</v>
      </c>
      <c r="D3006" s="1" t="s">
        <v>68</v>
      </c>
      <c r="E3006" s="80" t="s">
        <v>61</v>
      </c>
      <c r="F3006" s="39" t="s">
        <v>62</v>
      </c>
      <c r="J3006" s="80"/>
      <c r="K3006" s="39"/>
      <c r="N3006" s="100"/>
      <c r="O3006" s="39"/>
      <c r="Q3006" s="39"/>
      <c r="R3006" s="80"/>
    </row>
    <row r="3007" spans="3:18" x14ac:dyDescent="0.15">
      <c r="C3007" s="97" t="s">
        <v>3032</v>
      </c>
      <c r="D3007" s="1" t="s">
        <v>68</v>
      </c>
      <c r="E3007" s="80" t="s">
        <v>61</v>
      </c>
      <c r="F3007" s="39" t="s">
        <v>62</v>
      </c>
      <c r="J3007" s="80"/>
      <c r="K3007" s="39"/>
      <c r="N3007" s="100"/>
      <c r="O3007" s="39"/>
      <c r="Q3007" s="39"/>
      <c r="R3007" s="80"/>
    </row>
    <row r="3008" spans="3:18" x14ac:dyDescent="0.15">
      <c r="C3008" s="97" t="s">
        <v>3033</v>
      </c>
      <c r="D3008" s="1" t="s">
        <v>64</v>
      </c>
      <c r="E3008" s="80" t="s">
        <v>61</v>
      </c>
      <c r="F3008" s="39" t="s">
        <v>69</v>
      </c>
      <c r="G3008" s="1">
        <v>11.78</v>
      </c>
      <c r="H3008" s="1">
        <v>1.1000000000000001</v>
      </c>
      <c r="I3008" s="1">
        <v>12.879999999999999</v>
      </c>
      <c r="J3008" s="80">
        <v>783</v>
      </c>
      <c r="K3008" s="39" t="s">
        <v>62</v>
      </c>
      <c r="N3008" s="100"/>
      <c r="O3008" s="39"/>
      <c r="Q3008" s="39"/>
      <c r="R3008" s="80"/>
    </row>
    <row r="3009" spans="3:18" x14ac:dyDescent="0.15">
      <c r="C3009" s="97" t="s">
        <v>3034</v>
      </c>
      <c r="D3009" s="1" t="s">
        <v>85</v>
      </c>
      <c r="E3009" s="80" t="s">
        <v>61</v>
      </c>
      <c r="F3009" s="39" t="s">
        <v>62</v>
      </c>
      <c r="J3009" s="80"/>
      <c r="K3009" s="39"/>
      <c r="N3009" s="100"/>
      <c r="O3009" s="39"/>
      <c r="Q3009" s="39"/>
      <c r="R3009" s="80"/>
    </row>
    <row r="3010" spans="3:18" x14ac:dyDescent="0.15">
      <c r="C3010" s="97" t="s">
        <v>3035</v>
      </c>
      <c r="D3010" s="1" t="s">
        <v>64</v>
      </c>
      <c r="E3010" s="80" t="s">
        <v>61</v>
      </c>
      <c r="F3010" s="39" t="s">
        <v>69</v>
      </c>
      <c r="G3010" s="98">
        <v>11.91</v>
      </c>
      <c r="H3010" s="98">
        <v>0.78</v>
      </c>
      <c r="I3010" s="98">
        <v>12.69</v>
      </c>
      <c r="J3010" s="99">
        <v>858</v>
      </c>
      <c r="K3010" s="39" t="s">
        <v>69</v>
      </c>
      <c r="L3010" s="1">
        <v>15.42</v>
      </c>
      <c r="M3010" s="1">
        <v>28.11</v>
      </c>
      <c r="N3010" s="100">
        <v>688</v>
      </c>
      <c r="O3010" s="39" t="str">
        <f>+VLOOKUP(C3010,'[1]Notas 3º - TL'!$A$1:$B$678,2,"FALSO")</f>
        <v>SI</v>
      </c>
      <c r="Q3010" s="39"/>
      <c r="R3010" s="80"/>
    </row>
    <row r="3011" spans="3:18" x14ac:dyDescent="0.15">
      <c r="C3011" s="97" t="s">
        <v>3036</v>
      </c>
      <c r="D3011" s="1" t="s">
        <v>72</v>
      </c>
      <c r="E3011" s="80" t="s">
        <v>61</v>
      </c>
      <c r="F3011" s="39" t="s">
        <v>62</v>
      </c>
      <c r="J3011" s="80"/>
      <c r="K3011" s="39"/>
      <c r="N3011" s="100"/>
      <c r="O3011" s="39"/>
      <c r="Q3011" s="39"/>
      <c r="R3011" s="80"/>
    </row>
    <row r="3012" spans="3:18" x14ac:dyDescent="0.15">
      <c r="C3012" s="97" t="s">
        <v>3290</v>
      </c>
      <c r="D3012" s="1" t="s">
        <v>79</v>
      </c>
      <c r="E3012" s="80" t="s">
        <v>61</v>
      </c>
      <c r="F3012" s="39" t="s">
        <v>69</v>
      </c>
      <c r="G3012" s="98">
        <v>14.58</v>
      </c>
      <c r="H3012" s="98">
        <v>2.52</v>
      </c>
      <c r="I3012" s="98">
        <v>17.100000000000001</v>
      </c>
      <c r="J3012" s="99">
        <v>23</v>
      </c>
      <c r="K3012" s="39" t="s">
        <v>69</v>
      </c>
      <c r="L3012" s="1">
        <v>18.14</v>
      </c>
      <c r="M3012" s="1">
        <v>35.24</v>
      </c>
      <c r="N3012" s="100">
        <v>32</v>
      </c>
      <c r="O3012" s="39" t="s">
        <v>69</v>
      </c>
      <c r="P3012" s="1">
        <v>26.87</v>
      </c>
      <c r="Q3012" s="39">
        <f>+P3012+M3012</f>
        <v>62.11</v>
      </c>
      <c r="R3012" s="99">
        <v>19</v>
      </c>
    </row>
    <row r="3013" spans="3:18" x14ac:dyDescent="0.15">
      <c r="C3013" s="97" t="s">
        <v>3038</v>
      </c>
      <c r="D3013" s="1" t="s">
        <v>72</v>
      </c>
      <c r="E3013" s="80" t="s">
        <v>61</v>
      </c>
      <c r="F3013" s="39" t="s">
        <v>62</v>
      </c>
      <c r="J3013" s="80"/>
      <c r="K3013" s="39"/>
      <c r="N3013" s="100"/>
      <c r="O3013" s="39"/>
      <c r="Q3013" s="39"/>
      <c r="R3013" s="80"/>
    </row>
    <row r="3014" spans="3:18" x14ac:dyDescent="0.15">
      <c r="C3014" s="97" t="s">
        <v>3292</v>
      </c>
      <c r="D3014" s="1" t="s">
        <v>72</v>
      </c>
      <c r="E3014" s="80" t="s">
        <v>61</v>
      </c>
      <c r="F3014" s="39" t="s">
        <v>69</v>
      </c>
      <c r="G3014" s="98">
        <v>10.53</v>
      </c>
      <c r="H3014" s="98">
        <v>2.68</v>
      </c>
      <c r="I3014" s="98">
        <v>13.209999999999999</v>
      </c>
      <c r="J3014" s="99">
        <v>667</v>
      </c>
      <c r="K3014" s="39" t="s">
        <v>69</v>
      </c>
      <c r="L3014" s="1">
        <v>16.440000000000001</v>
      </c>
      <c r="M3014" s="1">
        <v>29.65</v>
      </c>
      <c r="N3014" s="100">
        <v>507</v>
      </c>
      <c r="O3014" s="39" t="s">
        <v>69</v>
      </c>
      <c r="P3014" s="1">
        <v>24.93</v>
      </c>
      <c r="Q3014" s="39">
        <f>+P3014+M3014</f>
        <v>54.58</v>
      </c>
      <c r="R3014" s="99">
        <v>209</v>
      </c>
    </row>
    <row r="3015" spans="3:18" x14ac:dyDescent="0.15">
      <c r="C3015" s="97" t="s">
        <v>3040</v>
      </c>
      <c r="D3015" s="1" t="s">
        <v>66</v>
      </c>
      <c r="E3015" s="80" t="s">
        <v>61</v>
      </c>
      <c r="F3015" s="39" t="s">
        <v>62</v>
      </c>
      <c r="J3015" s="80"/>
      <c r="K3015" s="39"/>
      <c r="N3015" s="100"/>
      <c r="O3015" s="39"/>
      <c r="Q3015" s="39"/>
      <c r="R3015" s="80"/>
    </row>
    <row r="3016" spans="3:18" x14ac:dyDescent="0.15">
      <c r="C3016" s="97" t="s">
        <v>3041</v>
      </c>
      <c r="D3016" s="1" t="s">
        <v>66</v>
      </c>
      <c r="E3016" s="80" t="s">
        <v>61</v>
      </c>
      <c r="F3016" s="39" t="s">
        <v>62</v>
      </c>
      <c r="J3016" s="80"/>
      <c r="K3016" s="39"/>
      <c r="N3016" s="100"/>
      <c r="O3016" s="39"/>
      <c r="Q3016" s="39"/>
      <c r="R3016" s="80"/>
    </row>
    <row r="3017" spans="3:18" x14ac:dyDescent="0.15">
      <c r="C3017" s="97" t="s">
        <v>3042</v>
      </c>
      <c r="D3017" s="1" t="s">
        <v>66</v>
      </c>
      <c r="E3017" s="80" t="s">
        <v>61</v>
      </c>
      <c r="F3017" s="39" t="s">
        <v>62</v>
      </c>
      <c r="J3017" s="80"/>
      <c r="K3017" s="39"/>
      <c r="N3017" s="100"/>
      <c r="O3017" s="39"/>
      <c r="Q3017" s="39"/>
      <c r="R3017" s="80"/>
    </row>
    <row r="3018" spans="3:18" x14ac:dyDescent="0.15">
      <c r="C3018" s="97" t="s">
        <v>3043</v>
      </c>
      <c r="D3018" s="1" t="s">
        <v>66</v>
      </c>
      <c r="E3018" s="80" t="s">
        <v>61</v>
      </c>
      <c r="F3018" s="39" t="s">
        <v>62</v>
      </c>
      <c r="J3018" s="80"/>
      <c r="K3018" s="39"/>
      <c r="N3018" s="100"/>
      <c r="O3018" s="39"/>
      <c r="Q3018" s="39"/>
      <c r="R3018" s="80"/>
    </row>
    <row r="3019" spans="3:18" x14ac:dyDescent="0.15">
      <c r="C3019" s="97" t="s">
        <v>3044</v>
      </c>
      <c r="D3019" s="1" t="s">
        <v>66</v>
      </c>
      <c r="E3019" s="80" t="s">
        <v>61</v>
      </c>
      <c r="F3019" s="39" t="s">
        <v>62</v>
      </c>
      <c r="J3019" s="80"/>
      <c r="K3019" s="39"/>
      <c r="N3019" s="100"/>
      <c r="O3019" s="39"/>
      <c r="Q3019" s="39"/>
      <c r="R3019" s="80"/>
    </row>
    <row r="3020" spans="3:18" x14ac:dyDescent="0.15">
      <c r="C3020" s="97" t="s">
        <v>3045</v>
      </c>
      <c r="D3020" s="1" t="s">
        <v>66</v>
      </c>
      <c r="E3020" s="80" t="s">
        <v>88</v>
      </c>
      <c r="F3020" s="39" t="s">
        <v>62</v>
      </c>
      <c r="J3020" s="80"/>
      <c r="K3020" s="39"/>
      <c r="N3020" s="100"/>
      <c r="O3020" s="39"/>
      <c r="Q3020" s="39"/>
      <c r="R3020" s="80"/>
    </row>
    <row r="3021" spans="3:18" x14ac:dyDescent="0.15">
      <c r="C3021" s="97" t="s">
        <v>3046</v>
      </c>
      <c r="D3021" s="1" t="s">
        <v>66</v>
      </c>
      <c r="E3021" s="80" t="s">
        <v>61</v>
      </c>
      <c r="F3021" s="39" t="s">
        <v>62</v>
      </c>
      <c r="J3021" s="80"/>
      <c r="K3021" s="39"/>
      <c r="N3021" s="100"/>
      <c r="O3021" s="39"/>
      <c r="Q3021" s="39"/>
      <c r="R3021" s="80"/>
    </row>
    <row r="3022" spans="3:18" x14ac:dyDescent="0.15">
      <c r="C3022" s="97" t="s">
        <v>3047</v>
      </c>
      <c r="D3022" s="1" t="s">
        <v>66</v>
      </c>
      <c r="E3022" s="80" t="s">
        <v>61</v>
      </c>
      <c r="F3022" s="39" t="s">
        <v>62</v>
      </c>
      <c r="J3022" s="80"/>
      <c r="K3022" s="39"/>
      <c r="N3022" s="100"/>
      <c r="O3022" s="39"/>
      <c r="Q3022" s="39"/>
      <c r="R3022" s="80"/>
    </row>
    <row r="3023" spans="3:18" x14ac:dyDescent="0.15">
      <c r="C3023" s="97" t="s">
        <v>3048</v>
      </c>
      <c r="D3023" s="1" t="s">
        <v>85</v>
      </c>
      <c r="E3023" s="80" t="s">
        <v>61</v>
      </c>
      <c r="F3023" s="39" t="s">
        <v>62</v>
      </c>
      <c r="J3023" s="80"/>
      <c r="K3023" s="39"/>
      <c r="N3023" s="100"/>
      <c r="O3023" s="39"/>
      <c r="Q3023" s="39"/>
      <c r="R3023" s="80"/>
    </row>
    <row r="3024" spans="3:18" x14ac:dyDescent="0.15">
      <c r="C3024" s="97" t="s">
        <v>3049</v>
      </c>
      <c r="D3024" s="1" t="s">
        <v>79</v>
      </c>
      <c r="E3024" s="80" t="s">
        <v>61</v>
      </c>
      <c r="F3024" s="39" t="s">
        <v>62</v>
      </c>
      <c r="J3024" s="80"/>
      <c r="K3024" s="39"/>
      <c r="N3024" s="100"/>
      <c r="O3024" s="39"/>
      <c r="Q3024" s="39"/>
      <c r="R3024" s="80"/>
    </row>
    <row r="3025" spans="3:18" x14ac:dyDescent="0.15">
      <c r="C3025" s="97" t="s">
        <v>3050</v>
      </c>
      <c r="D3025" s="1" t="s">
        <v>68</v>
      </c>
      <c r="E3025" s="80" t="s">
        <v>61</v>
      </c>
      <c r="F3025" s="39" t="s">
        <v>62</v>
      </c>
      <c r="J3025" s="80"/>
      <c r="K3025" s="39"/>
      <c r="N3025" s="100"/>
      <c r="O3025" s="39"/>
      <c r="Q3025" s="39"/>
      <c r="R3025" s="80"/>
    </row>
    <row r="3026" spans="3:18" x14ac:dyDescent="0.15">
      <c r="C3026" s="97" t="s">
        <v>3051</v>
      </c>
      <c r="D3026" s="1" t="s">
        <v>85</v>
      </c>
      <c r="E3026" s="80" t="s">
        <v>61</v>
      </c>
      <c r="F3026" s="39" t="s">
        <v>62</v>
      </c>
      <c r="J3026" s="80"/>
      <c r="K3026" s="39"/>
      <c r="N3026" s="100"/>
      <c r="O3026" s="39"/>
      <c r="Q3026" s="39"/>
      <c r="R3026" s="80"/>
    </row>
    <row r="3027" spans="3:18" x14ac:dyDescent="0.15">
      <c r="C3027" s="97" t="s">
        <v>3293</v>
      </c>
      <c r="D3027" s="1" t="s">
        <v>85</v>
      </c>
      <c r="E3027" s="80" t="s">
        <v>61</v>
      </c>
      <c r="F3027" s="39" t="s">
        <v>69</v>
      </c>
      <c r="G3027" s="98">
        <v>14.56</v>
      </c>
      <c r="H3027" s="98">
        <v>0.63</v>
      </c>
      <c r="I3027" s="98">
        <v>15.190000000000001</v>
      </c>
      <c r="J3027" s="99">
        <v>194</v>
      </c>
      <c r="K3027" s="39" t="s">
        <v>69</v>
      </c>
      <c r="L3027" s="1">
        <v>20.260000000000002</v>
      </c>
      <c r="M3027" s="1">
        <v>35.450000000000003</v>
      </c>
      <c r="N3027" s="100">
        <v>24</v>
      </c>
      <c r="O3027" s="39" t="s">
        <v>69</v>
      </c>
      <c r="P3027" s="1">
        <v>24.4</v>
      </c>
      <c r="Q3027" s="39">
        <f>+P3027+M3027</f>
        <v>59.85</v>
      </c>
      <c r="R3027" s="99">
        <v>44</v>
      </c>
    </row>
    <row r="3028" spans="3:18" x14ac:dyDescent="0.15">
      <c r="C3028" s="97" t="s">
        <v>3053</v>
      </c>
      <c r="D3028" s="1" t="s">
        <v>68</v>
      </c>
      <c r="E3028" s="80" t="s">
        <v>61</v>
      </c>
      <c r="F3028" s="39" t="s">
        <v>62</v>
      </c>
      <c r="J3028" s="80"/>
      <c r="K3028" s="39"/>
      <c r="N3028" s="100"/>
      <c r="O3028" s="39"/>
      <c r="Q3028" s="39"/>
      <c r="R3028" s="80"/>
    </row>
    <row r="3029" spans="3:18" x14ac:dyDescent="0.15">
      <c r="C3029" s="97" t="s">
        <v>3054</v>
      </c>
      <c r="D3029" s="1" t="s">
        <v>60</v>
      </c>
      <c r="E3029" s="80" t="s">
        <v>61</v>
      </c>
      <c r="F3029" s="39" t="s">
        <v>62</v>
      </c>
      <c r="J3029" s="80"/>
      <c r="K3029" s="39"/>
      <c r="N3029" s="100"/>
      <c r="O3029" s="39"/>
      <c r="Q3029" s="39"/>
      <c r="R3029" s="80"/>
    </row>
    <row r="3030" spans="3:18" x14ac:dyDescent="0.15">
      <c r="C3030" s="97" t="s">
        <v>3055</v>
      </c>
      <c r="D3030" s="1" t="s">
        <v>72</v>
      </c>
      <c r="E3030" s="80" t="s">
        <v>61</v>
      </c>
      <c r="F3030" s="39" t="s">
        <v>62</v>
      </c>
      <c r="J3030" s="80"/>
      <c r="K3030" s="39"/>
      <c r="N3030" s="100"/>
      <c r="O3030" s="39"/>
      <c r="Q3030" s="39"/>
      <c r="R3030" s="80"/>
    </row>
    <row r="3031" spans="3:18" x14ac:dyDescent="0.15">
      <c r="C3031" s="97" t="s">
        <v>3056</v>
      </c>
      <c r="D3031" s="1" t="s">
        <v>72</v>
      </c>
      <c r="E3031" s="80" t="s">
        <v>61</v>
      </c>
      <c r="F3031" s="39" t="s">
        <v>62</v>
      </c>
      <c r="J3031" s="80"/>
      <c r="K3031" s="39"/>
      <c r="N3031" s="100"/>
      <c r="O3031" s="39"/>
      <c r="Q3031" s="39"/>
      <c r="R3031" s="80"/>
    </row>
    <row r="3032" spans="3:18" x14ac:dyDescent="0.15">
      <c r="C3032" s="97" t="s">
        <v>3057</v>
      </c>
      <c r="D3032" s="1" t="s">
        <v>79</v>
      </c>
      <c r="E3032" s="80" t="s">
        <v>61</v>
      </c>
      <c r="F3032" s="39" t="s">
        <v>69</v>
      </c>
      <c r="G3032" s="98">
        <v>10.36</v>
      </c>
      <c r="H3032" s="98">
        <v>1.42</v>
      </c>
      <c r="I3032" s="98">
        <v>11.78</v>
      </c>
      <c r="J3032" s="99">
        <v>1120</v>
      </c>
      <c r="K3032" s="39" t="s">
        <v>69</v>
      </c>
      <c r="L3032" s="1">
        <v>17.239999999999998</v>
      </c>
      <c r="M3032" s="1">
        <v>29.019999999999996</v>
      </c>
      <c r="N3032" s="100">
        <v>588</v>
      </c>
      <c r="O3032" s="39" t="str">
        <f>+VLOOKUP(C3032,'[1]Notas 3º - TL'!$A$1:$B$678,2,"FALSO")</f>
        <v>SI</v>
      </c>
      <c r="Q3032" s="39"/>
      <c r="R3032" s="80"/>
    </row>
    <row r="3033" spans="3:18" x14ac:dyDescent="0.15">
      <c r="C3033" s="97" t="s">
        <v>3303</v>
      </c>
      <c r="D3033" s="1" t="s">
        <v>72</v>
      </c>
      <c r="E3033" s="80" t="s">
        <v>61</v>
      </c>
      <c r="F3033" s="39" t="s">
        <v>69</v>
      </c>
      <c r="G3033" s="98">
        <v>13.43</v>
      </c>
      <c r="H3033" s="98">
        <v>0.63</v>
      </c>
      <c r="I3033" s="98">
        <v>14.06</v>
      </c>
      <c r="J3033" s="99">
        <v>412</v>
      </c>
      <c r="K3033" s="39" t="s">
        <v>69</v>
      </c>
      <c r="L3033" s="1">
        <v>17.41</v>
      </c>
      <c r="M3033" s="1">
        <v>31.47</v>
      </c>
      <c r="N3033" s="100">
        <v>241</v>
      </c>
      <c r="O3033" s="39" t="s">
        <v>69</v>
      </c>
      <c r="P3033" s="1">
        <v>21.09</v>
      </c>
      <c r="Q3033" s="39">
        <f>+P3033+M3033</f>
        <v>52.56</v>
      </c>
      <c r="R3033" s="99">
        <v>291</v>
      </c>
    </row>
    <row r="3034" spans="3:18" x14ac:dyDescent="0.15">
      <c r="C3034" s="97" t="s">
        <v>3059</v>
      </c>
      <c r="D3034" s="1" t="s">
        <v>66</v>
      </c>
      <c r="E3034" s="80" t="s">
        <v>61</v>
      </c>
      <c r="F3034" s="39" t="s">
        <v>62</v>
      </c>
      <c r="J3034" s="80"/>
      <c r="K3034" s="39"/>
      <c r="N3034" s="100"/>
      <c r="O3034" s="39"/>
      <c r="Q3034" s="39"/>
      <c r="R3034" s="80"/>
    </row>
    <row r="3035" spans="3:18" x14ac:dyDescent="0.15">
      <c r="C3035" s="97" t="s">
        <v>3320</v>
      </c>
      <c r="D3035" s="1" t="s">
        <v>85</v>
      </c>
      <c r="E3035" s="80" t="s">
        <v>61</v>
      </c>
      <c r="F3035" s="39" t="s">
        <v>69</v>
      </c>
      <c r="G3035" s="98">
        <v>12.05</v>
      </c>
      <c r="H3035" s="98">
        <v>0.94</v>
      </c>
      <c r="I3035" s="98">
        <v>12.99</v>
      </c>
      <c r="J3035" s="99">
        <v>743</v>
      </c>
      <c r="K3035" s="39" t="s">
        <v>69</v>
      </c>
      <c r="L3035" s="1">
        <v>17.13</v>
      </c>
      <c r="M3035" s="1">
        <v>30.119999999999997</v>
      </c>
      <c r="N3035" s="100">
        <v>417</v>
      </c>
      <c r="O3035" s="39" t="s">
        <v>69</v>
      </c>
      <c r="P3035" s="1">
        <v>20.2</v>
      </c>
      <c r="Q3035" s="39">
        <f>+P3035+M3035</f>
        <v>50.319999999999993</v>
      </c>
      <c r="R3035" s="99">
        <v>378</v>
      </c>
    </row>
    <row r="3036" spans="3:18" x14ac:dyDescent="0.15">
      <c r="C3036" s="97" t="s">
        <v>3061</v>
      </c>
      <c r="D3036" s="1" t="s">
        <v>64</v>
      </c>
      <c r="E3036" s="80" t="s">
        <v>61</v>
      </c>
      <c r="F3036" s="39" t="s">
        <v>62</v>
      </c>
      <c r="J3036" s="80"/>
      <c r="K3036" s="39"/>
      <c r="N3036" s="100"/>
      <c r="O3036" s="39"/>
      <c r="Q3036" s="39"/>
      <c r="R3036" s="80"/>
    </row>
    <row r="3037" spans="3:18" x14ac:dyDescent="0.15">
      <c r="C3037" s="97" t="s">
        <v>3062</v>
      </c>
      <c r="D3037" s="1" t="s">
        <v>79</v>
      </c>
      <c r="E3037" s="80" t="s">
        <v>61</v>
      </c>
      <c r="F3037" s="39" t="s">
        <v>69</v>
      </c>
      <c r="G3037" s="1">
        <v>10.5</v>
      </c>
      <c r="H3037" s="1">
        <v>1.26</v>
      </c>
      <c r="I3037" s="1">
        <v>11.76</v>
      </c>
      <c r="J3037" s="80">
        <v>1129</v>
      </c>
      <c r="K3037" s="39" t="s">
        <v>62</v>
      </c>
      <c r="N3037" s="100"/>
      <c r="O3037" s="39"/>
      <c r="Q3037" s="39"/>
      <c r="R3037" s="80"/>
    </row>
    <row r="3038" spans="3:18" x14ac:dyDescent="0.15">
      <c r="C3038" s="97" t="s">
        <v>3063</v>
      </c>
      <c r="D3038" s="1" t="s">
        <v>66</v>
      </c>
      <c r="E3038" s="80" t="s">
        <v>61</v>
      </c>
      <c r="F3038" s="39" t="s">
        <v>62</v>
      </c>
      <c r="J3038" s="80"/>
      <c r="K3038" s="39"/>
      <c r="N3038" s="100"/>
      <c r="O3038" s="39"/>
      <c r="Q3038" s="39"/>
      <c r="R3038" s="80"/>
    </row>
    <row r="3039" spans="3:18" x14ac:dyDescent="0.15">
      <c r="C3039" s="97" t="s">
        <v>3064</v>
      </c>
      <c r="D3039" s="1" t="s">
        <v>85</v>
      </c>
      <c r="E3039" s="80" t="s">
        <v>61</v>
      </c>
      <c r="F3039" s="39" t="s">
        <v>62</v>
      </c>
      <c r="J3039" s="80"/>
      <c r="K3039" s="39"/>
      <c r="N3039" s="100"/>
      <c r="O3039" s="39"/>
      <c r="Q3039" s="39"/>
      <c r="R3039" s="80"/>
    </row>
    <row r="3040" spans="3:18" x14ac:dyDescent="0.15">
      <c r="C3040" s="97" t="s">
        <v>3065</v>
      </c>
      <c r="D3040" s="1" t="s">
        <v>72</v>
      </c>
      <c r="E3040" s="80" t="s">
        <v>61</v>
      </c>
      <c r="F3040" s="39" t="s">
        <v>62</v>
      </c>
      <c r="J3040" s="80"/>
      <c r="K3040" s="39"/>
      <c r="N3040" s="100"/>
      <c r="O3040" s="39"/>
      <c r="Q3040" s="39"/>
      <c r="R3040" s="80"/>
    </row>
    <row r="3041" spans="3:18" x14ac:dyDescent="0.15">
      <c r="C3041" s="97" t="s">
        <v>3066</v>
      </c>
      <c r="D3041" s="1" t="s">
        <v>68</v>
      </c>
      <c r="E3041" s="80" t="s">
        <v>61</v>
      </c>
      <c r="F3041" s="39" t="s">
        <v>62</v>
      </c>
      <c r="J3041" s="80"/>
      <c r="K3041" s="39"/>
      <c r="N3041" s="100"/>
      <c r="O3041" s="39"/>
      <c r="Q3041" s="39"/>
      <c r="R3041" s="80"/>
    </row>
    <row r="3042" spans="3:18" x14ac:dyDescent="0.15">
      <c r="C3042" s="97" t="s">
        <v>3067</v>
      </c>
      <c r="D3042" s="1" t="s">
        <v>64</v>
      </c>
      <c r="E3042" s="80" t="s">
        <v>61</v>
      </c>
      <c r="F3042" s="39" t="s">
        <v>62</v>
      </c>
      <c r="J3042" s="80"/>
      <c r="K3042" s="39"/>
      <c r="N3042" s="100"/>
      <c r="O3042" s="39"/>
      <c r="Q3042" s="39"/>
      <c r="R3042" s="80"/>
    </row>
    <row r="3043" spans="3:18" x14ac:dyDescent="0.15">
      <c r="C3043" s="97" t="s">
        <v>3068</v>
      </c>
      <c r="D3043" s="1" t="s">
        <v>85</v>
      </c>
      <c r="E3043" s="80" t="s">
        <v>61</v>
      </c>
      <c r="F3043" s="39" t="s">
        <v>69</v>
      </c>
      <c r="G3043" s="1">
        <v>10.68</v>
      </c>
      <c r="H3043" s="1">
        <v>0.15</v>
      </c>
      <c r="I3043" s="1">
        <v>10.83</v>
      </c>
      <c r="J3043" s="80">
        <v>1327</v>
      </c>
      <c r="K3043" s="39" t="s">
        <v>62</v>
      </c>
      <c r="N3043" s="100"/>
      <c r="O3043" s="39"/>
      <c r="Q3043" s="39"/>
      <c r="R3043" s="80"/>
    </row>
    <row r="3044" spans="3:18" x14ac:dyDescent="0.15">
      <c r="C3044" s="97" t="s">
        <v>3069</v>
      </c>
      <c r="D3044" s="1" t="s">
        <v>85</v>
      </c>
      <c r="E3044" s="80" t="s">
        <v>61</v>
      </c>
      <c r="F3044" s="39" t="s">
        <v>69</v>
      </c>
      <c r="G3044" s="1">
        <v>12.95</v>
      </c>
      <c r="H3044" s="1">
        <v>0.78</v>
      </c>
      <c r="I3044" s="1">
        <v>13.729999999999999</v>
      </c>
      <c r="J3044" s="80">
        <v>507</v>
      </c>
      <c r="K3044" s="39" t="s">
        <v>62</v>
      </c>
      <c r="N3044" s="100"/>
      <c r="O3044" s="39"/>
      <c r="Q3044" s="39"/>
      <c r="R3044" s="80"/>
    </row>
    <row r="3045" spans="3:18" x14ac:dyDescent="0.15">
      <c r="C3045" s="97" t="s">
        <v>3070</v>
      </c>
      <c r="D3045" s="1" t="s">
        <v>85</v>
      </c>
      <c r="E3045" s="80" t="s">
        <v>61</v>
      </c>
      <c r="F3045" s="39" t="s">
        <v>62</v>
      </c>
      <c r="J3045" s="80"/>
      <c r="K3045" s="39"/>
      <c r="N3045" s="100"/>
      <c r="O3045" s="39"/>
      <c r="Q3045" s="39"/>
      <c r="R3045" s="80"/>
    </row>
    <row r="3046" spans="3:18" x14ac:dyDescent="0.15">
      <c r="C3046" s="97" t="s">
        <v>3071</v>
      </c>
      <c r="D3046" s="1" t="s">
        <v>66</v>
      </c>
      <c r="E3046" s="80" t="s">
        <v>61</v>
      </c>
      <c r="F3046" s="39" t="s">
        <v>69</v>
      </c>
      <c r="G3046" s="1">
        <v>11.26</v>
      </c>
      <c r="H3046" s="1">
        <v>3</v>
      </c>
      <c r="I3046" s="1">
        <v>14.26</v>
      </c>
      <c r="J3046" s="80">
        <v>368</v>
      </c>
      <c r="K3046" s="39" t="s">
        <v>62</v>
      </c>
      <c r="N3046" s="100"/>
      <c r="O3046" s="39"/>
      <c r="Q3046" s="39"/>
      <c r="R3046" s="80"/>
    </row>
    <row r="3047" spans="3:18" x14ac:dyDescent="0.15">
      <c r="C3047" s="97" t="s">
        <v>3072</v>
      </c>
      <c r="D3047" s="1" t="s">
        <v>60</v>
      </c>
      <c r="E3047" s="80" t="s">
        <v>61</v>
      </c>
      <c r="F3047" s="39" t="s">
        <v>62</v>
      </c>
      <c r="J3047" s="80"/>
      <c r="K3047" s="39"/>
      <c r="N3047" s="100"/>
      <c r="O3047" s="39"/>
      <c r="Q3047" s="39"/>
      <c r="R3047" s="80"/>
    </row>
    <row r="3048" spans="3:18" x14ac:dyDescent="0.15">
      <c r="C3048" s="97" t="s">
        <v>3073</v>
      </c>
      <c r="D3048" s="1" t="s">
        <v>85</v>
      </c>
      <c r="E3048" s="80" t="s">
        <v>61</v>
      </c>
      <c r="F3048" s="39" t="s">
        <v>62</v>
      </c>
      <c r="J3048" s="80"/>
      <c r="K3048" s="39"/>
      <c r="N3048" s="100"/>
      <c r="O3048" s="39"/>
      <c r="Q3048" s="39"/>
      <c r="R3048" s="80"/>
    </row>
    <row r="3049" spans="3:18" x14ac:dyDescent="0.15">
      <c r="C3049" s="97" t="s">
        <v>3074</v>
      </c>
      <c r="D3049" s="1" t="s">
        <v>326</v>
      </c>
      <c r="E3049" s="80" t="s">
        <v>61</v>
      </c>
      <c r="F3049" s="39" t="s">
        <v>69</v>
      </c>
      <c r="G3049" s="1">
        <v>11.5</v>
      </c>
      <c r="H3049" s="1">
        <v>1.57</v>
      </c>
      <c r="I3049" s="1">
        <v>13.07</v>
      </c>
      <c r="J3049" s="80">
        <v>717</v>
      </c>
      <c r="K3049" s="39" t="s">
        <v>62</v>
      </c>
      <c r="N3049" s="100"/>
      <c r="O3049" s="39"/>
      <c r="Q3049" s="39"/>
      <c r="R3049" s="80"/>
    </row>
    <row r="3050" spans="3:18" x14ac:dyDescent="0.15">
      <c r="C3050" s="97" t="s">
        <v>3075</v>
      </c>
      <c r="D3050" s="1" t="s">
        <v>68</v>
      </c>
      <c r="E3050" s="80" t="s">
        <v>61</v>
      </c>
      <c r="F3050" s="39" t="s">
        <v>62</v>
      </c>
      <c r="J3050" s="80"/>
      <c r="K3050" s="39"/>
      <c r="N3050" s="100"/>
      <c r="O3050" s="39"/>
      <c r="Q3050" s="39"/>
      <c r="R3050" s="80"/>
    </row>
    <row r="3051" spans="3:18" x14ac:dyDescent="0.15">
      <c r="C3051" s="97" t="s">
        <v>3326</v>
      </c>
      <c r="D3051" s="1" t="s">
        <v>64</v>
      </c>
      <c r="E3051" s="80" t="s">
        <v>61</v>
      </c>
      <c r="F3051" s="39" t="s">
        <v>69</v>
      </c>
      <c r="G3051" s="98">
        <v>13.11</v>
      </c>
      <c r="H3051" s="98">
        <v>0.78</v>
      </c>
      <c r="I3051" s="98">
        <v>13.889999999999999</v>
      </c>
      <c r="J3051" s="99">
        <v>468</v>
      </c>
      <c r="K3051" s="39" t="s">
        <v>69</v>
      </c>
      <c r="L3051" s="1">
        <v>15.92</v>
      </c>
      <c r="M3051" s="1">
        <v>29.81</v>
      </c>
      <c r="N3051" s="100">
        <v>481</v>
      </c>
      <c r="O3051" s="39" t="s">
        <v>69</v>
      </c>
      <c r="P3051" s="1">
        <v>24.53</v>
      </c>
      <c r="Q3051" s="39">
        <f>+P3051+M3051</f>
        <v>54.34</v>
      </c>
      <c r="R3051" s="99">
        <v>221</v>
      </c>
    </row>
    <row r="3052" spans="3:18" x14ac:dyDescent="0.15">
      <c r="C3052" s="97" t="s">
        <v>3332</v>
      </c>
      <c r="D3052" s="1" t="s">
        <v>72</v>
      </c>
      <c r="E3052" s="80" t="s">
        <v>61</v>
      </c>
      <c r="F3052" s="39" t="s">
        <v>69</v>
      </c>
      <c r="G3052" s="98">
        <v>14.69</v>
      </c>
      <c r="H3052" s="98">
        <v>0.94</v>
      </c>
      <c r="I3052" s="98">
        <v>15.629999999999999</v>
      </c>
      <c r="J3052" s="99">
        <v>139</v>
      </c>
      <c r="K3052" s="39" t="s">
        <v>69</v>
      </c>
      <c r="L3052" s="1">
        <v>18.88</v>
      </c>
      <c r="M3052" s="98">
        <v>34.51</v>
      </c>
      <c r="N3052" s="100">
        <v>52</v>
      </c>
      <c r="O3052" s="39" t="s">
        <v>69</v>
      </c>
      <c r="P3052" s="1">
        <v>26.19</v>
      </c>
      <c r="Q3052" s="39">
        <f>+P3052+M3052</f>
        <v>60.7</v>
      </c>
      <c r="R3052" s="99">
        <v>35</v>
      </c>
    </row>
    <row r="3053" spans="3:18" x14ac:dyDescent="0.15">
      <c r="C3053" s="97" t="s">
        <v>3078</v>
      </c>
      <c r="D3053" s="1" t="s">
        <v>68</v>
      </c>
      <c r="E3053" s="80" t="s">
        <v>61</v>
      </c>
      <c r="F3053" s="39" t="s">
        <v>62</v>
      </c>
      <c r="J3053" s="80"/>
      <c r="K3053" s="39"/>
      <c r="N3053" s="100"/>
      <c r="O3053" s="39"/>
      <c r="Q3053" s="39"/>
      <c r="R3053" s="80"/>
    </row>
    <row r="3054" spans="3:18" x14ac:dyDescent="0.15">
      <c r="C3054" s="97" t="s">
        <v>3363</v>
      </c>
      <c r="D3054" s="1" t="s">
        <v>79</v>
      </c>
      <c r="E3054" s="80" t="s">
        <v>61</v>
      </c>
      <c r="F3054" s="39" t="s">
        <v>69</v>
      </c>
      <c r="G3054" s="98">
        <v>12.9</v>
      </c>
      <c r="H3054" s="98">
        <v>1.1000000000000001</v>
      </c>
      <c r="I3054" s="98">
        <v>14</v>
      </c>
      <c r="J3054" s="99">
        <v>428</v>
      </c>
      <c r="K3054" s="39" t="s">
        <v>69</v>
      </c>
      <c r="L3054" s="1">
        <v>16.36</v>
      </c>
      <c r="M3054" s="1">
        <v>30.36</v>
      </c>
      <c r="N3054" s="100">
        <v>377</v>
      </c>
      <c r="O3054" s="39" t="s">
        <v>69</v>
      </c>
      <c r="P3054" s="1">
        <v>21.73</v>
      </c>
      <c r="Q3054" s="39">
        <f>+P3054+M3054</f>
        <v>52.09</v>
      </c>
      <c r="R3054" s="99">
        <v>307</v>
      </c>
    </row>
    <row r="3055" spans="3:18" x14ac:dyDescent="0.15">
      <c r="C3055" s="97" t="s">
        <v>3377</v>
      </c>
      <c r="D3055" s="1" t="s">
        <v>79</v>
      </c>
      <c r="E3055" s="80" t="s">
        <v>61</v>
      </c>
      <c r="F3055" s="39" t="s">
        <v>69</v>
      </c>
      <c r="G3055" s="98">
        <v>14.39</v>
      </c>
      <c r="H3055" s="98">
        <v>0.31</v>
      </c>
      <c r="I3055" s="98">
        <v>14.700000000000001</v>
      </c>
      <c r="J3055" s="99">
        <v>273</v>
      </c>
      <c r="K3055" s="39" t="s">
        <v>69</v>
      </c>
      <c r="L3055" s="1">
        <v>20.5</v>
      </c>
      <c r="M3055" s="1">
        <v>35.200000000000003</v>
      </c>
      <c r="N3055" s="100">
        <v>33</v>
      </c>
      <c r="O3055" s="39" t="s">
        <v>69</v>
      </c>
      <c r="P3055" s="1">
        <v>22.95</v>
      </c>
      <c r="Q3055" s="39">
        <f>+P3055+M3055</f>
        <v>58.150000000000006</v>
      </c>
      <c r="R3055" s="99">
        <v>78</v>
      </c>
    </row>
    <row r="3056" spans="3:18" x14ac:dyDescent="0.15">
      <c r="C3056" s="97" t="s">
        <v>3081</v>
      </c>
      <c r="D3056" s="1" t="s">
        <v>68</v>
      </c>
      <c r="E3056" s="80" t="s">
        <v>61</v>
      </c>
      <c r="F3056" s="39" t="s">
        <v>62</v>
      </c>
      <c r="J3056" s="80"/>
      <c r="K3056" s="39"/>
      <c r="N3056" s="100"/>
      <c r="O3056" s="39"/>
      <c r="Q3056" s="39"/>
      <c r="R3056" s="80"/>
    </row>
    <row r="3057" spans="3:18" x14ac:dyDescent="0.15">
      <c r="C3057" s="97" t="s">
        <v>3082</v>
      </c>
      <c r="D3057" s="1" t="s">
        <v>64</v>
      </c>
      <c r="E3057" s="80" t="s">
        <v>61</v>
      </c>
      <c r="F3057" s="39" t="s">
        <v>62</v>
      </c>
      <c r="J3057" s="80"/>
      <c r="K3057" s="39"/>
      <c r="N3057" s="100"/>
      <c r="O3057" s="39"/>
      <c r="Q3057" s="39"/>
      <c r="R3057" s="80"/>
    </row>
    <row r="3058" spans="3:18" x14ac:dyDescent="0.15">
      <c r="C3058" s="97" t="s">
        <v>3083</v>
      </c>
      <c r="D3058" s="1" t="s">
        <v>85</v>
      </c>
      <c r="E3058" s="80" t="s">
        <v>61</v>
      </c>
      <c r="F3058" s="39" t="s">
        <v>62</v>
      </c>
      <c r="J3058" s="80"/>
      <c r="K3058" s="39"/>
      <c r="N3058" s="100"/>
      <c r="O3058" s="39"/>
      <c r="Q3058" s="39"/>
      <c r="R3058" s="80"/>
    </row>
    <row r="3059" spans="3:18" x14ac:dyDescent="0.15">
      <c r="C3059" s="97" t="s">
        <v>3084</v>
      </c>
      <c r="D3059" s="1" t="s">
        <v>79</v>
      </c>
      <c r="E3059" s="80" t="s">
        <v>61</v>
      </c>
      <c r="F3059" s="39" t="s">
        <v>62</v>
      </c>
      <c r="J3059" s="80"/>
      <c r="K3059" s="39"/>
      <c r="N3059" s="100"/>
      <c r="O3059" s="39"/>
      <c r="Q3059" s="39"/>
      <c r="R3059" s="80"/>
    </row>
    <row r="3060" spans="3:18" x14ac:dyDescent="0.15">
      <c r="C3060" s="97" t="s">
        <v>3085</v>
      </c>
      <c r="D3060" s="1" t="s">
        <v>64</v>
      </c>
      <c r="E3060" s="80" t="s">
        <v>61</v>
      </c>
      <c r="F3060" s="39" t="s">
        <v>62</v>
      </c>
      <c r="J3060" s="80"/>
      <c r="K3060" s="39"/>
      <c r="N3060" s="100"/>
      <c r="O3060" s="39"/>
      <c r="Q3060" s="39"/>
      <c r="R3060" s="80"/>
    </row>
    <row r="3061" spans="3:18" x14ac:dyDescent="0.15">
      <c r="C3061" s="97" t="s">
        <v>3086</v>
      </c>
      <c r="D3061" s="1" t="s">
        <v>68</v>
      </c>
      <c r="E3061" s="80" t="s">
        <v>61</v>
      </c>
      <c r="F3061" s="39" t="s">
        <v>62</v>
      </c>
      <c r="J3061" s="80"/>
      <c r="K3061" s="39"/>
      <c r="N3061" s="100"/>
      <c r="O3061" s="39"/>
      <c r="Q3061" s="39"/>
      <c r="R3061" s="80"/>
    </row>
    <row r="3062" spans="3:18" x14ac:dyDescent="0.15">
      <c r="C3062" s="97" t="s">
        <v>3087</v>
      </c>
      <c r="D3062" s="1" t="s">
        <v>82</v>
      </c>
      <c r="E3062" s="80" t="s">
        <v>61</v>
      </c>
      <c r="F3062" s="39" t="s">
        <v>62</v>
      </c>
      <c r="J3062" s="80"/>
      <c r="K3062" s="39"/>
      <c r="N3062" s="100"/>
      <c r="O3062" s="39"/>
      <c r="Q3062" s="39"/>
      <c r="R3062" s="80"/>
    </row>
    <row r="3063" spans="3:18" x14ac:dyDescent="0.15">
      <c r="C3063" s="97" t="s">
        <v>3088</v>
      </c>
      <c r="D3063" s="1" t="s">
        <v>64</v>
      </c>
      <c r="E3063" s="80" t="s">
        <v>61</v>
      </c>
      <c r="F3063" s="39" t="s">
        <v>69</v>
      </c>
      <c r="G3063" s="1">
        <v>11.1</v>
      </c>
      <c r="H3063" s="1">
        <v>0.15</v>
      </c>
      <c r="I3063" s="1">
        <v>11.25</v>
      </c>
      <c r="J3063" s="80">
        <v>1252</v>
      </c>
      <c r="K3063" s="39" t="s">
        <v>62</v>
      </c>
      <c r="N3063" s="100"/>
      <c r="O3063" s="39"/>
      <c r="Q3063" s="39"/>
      <c r="R3063" s="80"/>
    </row>
    <row r="3064" spans="3:18" x14ac:dyDescent="0.15">
      <c r="C3064" s="97" t="s">
        <v>3089</v>
      </c>
      <c r="D3064" s="1" t="s">
        <v>79</v>
      </c>
      <c r="E3064" s="80" t="s">
        <v>61</v>
      </c>
      <c r="F3064" s="39" t="s">
        <v>62</v>
      </c>
      <c r="J3064" s="80"/>
      <c r="K3064" s="39"/>
      <c r="N3064" s="100"/>
      <c r="O3064" s="39"/>
      <c r="Q3064" s="39"/>
      <c r="R3064" s="80"/>
    </row>
    <row r="3065" spans="3:18" x14ac:dyDescent="0.15">
      <c r="C3065" s="97" t="s">
        <v>3090</v>
      </c>
      <c r="D3065" s="1" t="s">
        <v>68</v>
      </c>
      <c r="E3065" s="80" t="s">
        <v>61</v>
      </c>
      <c r="F3065" s="39" t="s">
        <v>62</v>
      </c>
      <c r="J3065" s="80"/>
      <c r="K3065" s="39"/>
      <c r="N3065" s="100"/>
      <c r="O3065" s="39"/>
      <c r="Q3065" s="39"/>
      <c r="R3065" s="80"/>
    </row>
    <row r="3066" spans="3:18" x14ac:dyDescent="0.15">
      <c r="C3066" s="97" t="s">
        <v>3091</v>
      </c>
      <c r="D3066" s="1" t="s">
        <v>66</v>
      </c>
      <c r="E3066" s="80" t="s">
        <v>61</v>
      </c>
      <c r="F3066" s="39" t="s">
        <v>69</v>
      </c>
      <c r="G3066" s="98">
        <v>12.71</v>
      </c>
      <c r="H3066" s="98">
        <v>0.78</v>
      </c>
      <c r="I3066" s="98">
        <v>13.49</v>
      </c>
      <c r="J3066" s="99">
        <v>576</v>
      </c>
      <c r="K3066" s="39" t="s">
        <v>69</v>
      </c>
      <c r="L3066" s="1">
        <v>16.25</v>
      </c>
      <c r="M3066" s="1">
        <v>29.740000000000002</v>
      </c>
      <c r="N3066" s="100">
        <v>494</v>
      </c>
      <c r="O3066" s="39" t="str">
        <f>+VLOOKUP(C3066,'[1]Notas 3º - TL'!$A$1:$B$678,2,"FALSO")</f>
        <v>SI</v>
      </c>
      <c r="Q3066" s="39"/>
      <c r="R3066" s="80"/>
    </row>
    <row r="3067" spans="3:18" x14ac:dyDescent="0.15">
      <c r="C3067" s="97" t="s">
        <v>3092</v>
      </c>
      <c r="D3067" s="1" t="s">
        <v>68</v>
      </c>
      <c r="E3067" s="80" t="s">
        <v>61</v>
      </c>
      <c r="F3067" s="39" t="s">
        <v>69</v>
      </c>
      <c r="G3067" s="1">
        <v>11.68</v>
      </c>
      <c r="H3067" s="1">
        <v>1.1000000000000001</v>
      </c>
      <c r="I3067" s="1">
        <v>12.78</v>
      </c>
      <c r="J3067" s="80">
        <v>821</v>
      </c>
      <c r="K3067" s="39" t="s">
        <v>62</v>
      </c>
      <c r="N3067" s="100"/>
      <c r="O3067" s="39"/>
      <c r="Q3067" s="39"/>
      <c r="R3067" s="80"/>
    </row>
    <row r="3068" spans="3:18" x14ac:dyDescent="0.15">
      <c r="C3068" s="97" t="s">
        <v>3093</v>
      </c>
      <c r="D3068" s="1" t="s">
        <v>68</v>
      </c>
      <c r="E3068" s="80" t="s">
        <v>88</v>
      </c>
      <c r="F3068" s="39" t="s">
        <v>69</v>
      </c>
      <c r="G3068" s="1">
        <v>10</v>
      </c>
      <c r="H3068" s="1">
        <v>2.69</v>
      </c>
      <c r="I3068" s="1">
        <v>12.69</v>
      </c>
      <c r="J3068" s="80">
        <v>860</v>
      </c>
      <c r="K3068" s="39" t="s">
        <v>62</v>
      </c>
      <c r="N3068" s="100"/>
      <c r="O3068" s="39"/>
      <c r="Q3068" s="39"/>
      <c r="R3068" s="80"/>
    </row>
    <row r="3069" spans="3:18" x14ac:dyDescent="0.15">
      <c r="C3069" s="97" t="s">
        <v>3094</v>
      </c>
      <c r="D3069" s="1" t="s">
        <v>68</v>
      </c>
      <c r="E3069" s="80" t="s">
        <v>61</v>
      </c>
      <c r="F3069" s="39" t="s">
        <v>62</v>
      </c>
      <c r="J3069" s="80"/>
      <c r="K3069" s="39"/>
      <c r="N3069" s="100"/>
      <c r="O3069" s="39"/>
      <c r="Q3069" s="39"/>
      <c r="R3069" s="80"/>
    </row>
    <row r="3070" spans="3:18" x14ac:dyDescent="0.15">
      <c r="C3070" s="97" t="s">
        <v>3095</v>
      </c>
      <c r="D3070" s="1" t="s">
        <v>72</v>
      </c>
      <c r="E3070" s="80" t="s">
        <v>61</v>
      </c>
      <c r="F3070" s="39" t="s">
        <v>62</v>
      </c>
      <c r="J3070" s="80"/>
      <c r="K3070" s="39"/>
      <c r="N3070" s="100"/>
      <c r="O3070" s="39"/>
      <c r="Q3070" s="39"/>
      <c r="R3070" s="80"/>
    </row>
    <row r="3071" spans="3:18" x14ac:dyDescent="0.15">
      <c r="C3071" s="97" t="s">
        <v>3096</v>
      </c>
      <c r="D3071" s="1" t="s">
        <v>79</v>
      </c>
      <c r="E3071" s="80" t="s">
        <v>61</v>
      </c>
      <c r="F3071" s="39" t="s">
        <v>69</v>
      </c>
      <c r="G3071" s="1">
        <v>11.69</v>
      </c>
      <c r="H3071" s="1">
        <v>0.63</v>
      </c>
      <c r="I3071" s="1">
        <v>12.32</v>
      </c>
      <c r="J3071" s="80">
        <v>973</v>
      </c>
      <c r="K3071" s="39" t="s">
        <v>62</v>
      </c>
      <c r="N3071" s="100"/>
      <c r="O3071" s="39"/>
      <c r="Q3071" s="39"/>
      <c r="R3071" s="80"/>
    </row>
    <row r="3072" spans="3:18" x14ac:dyDescent="0.15">
      <c r="C3072" s="97" t="s">
        <v>3097</v>
      </c>
      <c r="D3072" s="1" t="s">
        <v>68</v>
      </c>
      <c r="E3072" s="80" t="s">
        <v>61</v>
      </c>
      <c r="F3072" s="39" t="s">
        <v>62</v>
      </c>
      <c r="J3072" s="80"/>
      <c r="K3072" s="39"/>
      <c r="N3072" s="100"/>
      <c r="O3072" s="39"/>
      <c r="Q3072" s="39"/>
      <c r="R3072" s="80"/>
    </row>
    <row r="3073" spans="3:18" x14ac:dyDescent="0.15">
      <c r="C3073" s="97" t="s">
        <v>3098</v>
      </c>
      <c r="D3073" s="1" t="s">
        <v>85</v>
      </c>
      <c r="E3073" s="80" t="s">
        <v>61</v>
      </c>
      <c r="F3073" s="39" t="s">
        <v>62</v>
      </c>
      <c r="J3073" s="80"/>
      <c r="K3073" s="39"/>
      <c r="N3073" s="100"/>
      <c r="O3073" s="39"/>
      <c r="Q3073" s="39"/>
      <c r="R3073" s="80"/>
    </row>
    <row r="3074" spans="3:18" x14ac:dyDescent="0.15">
      <c r="C3074" s="97" t="s">
        <v>3099</v>
      </c>
      <c r="D3074" s="1" t="s">
        <v>85</v>
      </c>
      <c r="E3074" s="80" t="s">
        <v>61</v>
      </c>
      <c r="F3074" s="39" t="s">
        <v>62</v>
      </c>
      <c r="J3074" s="80"/>
      <c r="K3074" s="39"/>
      <c r="N3074" s="100"/>
      <c r="O3074" s="39"/>
      <c r="Q3074" s="39"/>
      <c r="R3074" s="80"/>
    </row>
    <row r="3075" spans="3:18" x14ac:dyDescent="0.15">
      <c r="C3075" s="97" t="s">
        <v>3100</v>
      </c>
      <c r="D3075" s="1" t="s">
        <v>64</v>
      </c>
      <c r="E3075" s="80" t="s">
        <v>61</v>
      </c>
      <c r="F3075" s="39" t="s">
        <v>62</v>
      </c>
      <c r="J3075" s="80"/>
      <c r="K3075" s="39"/>
      <c r="N3075" s="100"/>
      <c r="O3075" s="39"/>
      <c r="Q3075" s="39"/>
      <c r="R3075" s="80"/>
    </row>
    <row r="3076" spans="3:18" x14ac:dyDescent="0.15">
      <c r="C3076" s="97" t="s">
        <v>3101</v>
      </c>
      <c r="D3076" s="1" t="s">
        <v>68</v>
      </c>
      <c r="E3076" s="80" t="s">
        <v>88</v>
      </c>
      <c r="F3076" s="39" t="s">
        <v>62</v>
      </c>
      <c r="J3076" s="80"/>
      <c r="K3076" s="39"/>
      <c r="N3076" s="100"/>
      <c r="O3076" s="39"/>
      <c r="Q3076" s="39"/>
      <c r="R3076" s="80"/>
    </row>
    <row r="3077" spans="3:18" x14ac:dyDescent="0.15">
      <c r="C3077" s="97" t="s">
        <v>3102</v>
      </c>
      <c r="D3077" s="1" t="s">
        <v>60</v>
      </c>
      <c r="E3077" s="80" t="s">
        <v>61</v>
      </c>
      <c r="F3077" s="39" t="s">
        <v>62</v>
      </c>
      <c r="J3077" s="80"/>
      <c r="K3077" s="39"/>
      <c r="N3077" s="100"/>
      <c r="O3077" s="39"/>
      <c r="Q3077" s="39"/>
      <c r="R3077" s="80"/>
    </row>
    <row r="3078" spans="3:18" x14ac:dyDescent="0.15">
      <c r="C3078" s="97" t="s">
        <v>3103</v>
      </c>
      <c r="D3078" s="1" t="s">
        <v>68</v>
      </c>
      <c r="E3078" s="80" t="s">
        <v>61</v>
      </c>
      <c r="F3078" s="39" t="s">
        <v>62</v>
      </c>
      <c r="J3078" s="80"/>
      <c r="K3078" s="39"/>
      <c r="N3078" s="100"/>
      <c r="O3078" s="39"/>
      <c r="Q3078" s="39"/>
      <c r="R3078" s="80"/>
    </row>
    <row r="3079" spans="3:18" x14ac:dyDescent="0.15">
      <c r="C3079" s="97" t="s">
        <v>3104</v>
      </c>
      <c r="D3079" s="1" t="s">
        <v>85</v>
      </c>
      <c r="E3079" s="80" t="s">
        <v>61</v>
      </c>
      <c r="F3079" s="39" t="s">
        <v>62</v>
      </c>
      <c r="J3079" s="80"/>
      <c r="K3079" s="39"/>
      <c r="N3079" s="100"/>
      <c r="O3079" s="39"/>
      <c r="Q3079" s="39"/>
      <c r="R3079" s="80"/>
    </row>
    <row r="3080" spans="3:18" x14ac:dyDescent="0.15">
      <c r="C3080" s="97" t="s">
        <v>3105</v>
      </c>
      <c r="D3080" s="1" t="s">
        <v>85</v>
      </c>
      <c r="E3080" s="80" t="s">
        <v>61</v>
      </c>
      <c r="F3080" s="39" t="s">
        <v>69</v>
      </c>
      <c r="G3080" s="98">
        <v>14.48</v>
      </c>
      <c r="H3080" s="98">
        <v>1.42</v>
      </c>
      <c r="I3080" s="98">
        <v>15.9</v>
      </c>
      <c r="J3080" s="99">
        <v>105</v>
      </c>
      <c r="K3080" s="39" t="s">
        <v>69</v>
      </c>
      <c r="L3080" s="1">
        <v>18.05</v>
      </c>
      <c r="M3080" s="1">
        <v>33.950000000000003</v>
      </c>
      <c r="N3080" s="100">
        <v>74</v>
      </c>
      <c r="O3080" s="39" t="str">
        <f>+VLOOKUP(C3080,'[1]Notas 3º - TL'!$A$1:$B$678,2,"FALSO")</f>
        <v>SI</v>
      </c>
      <c r="Q3080" s="39"/>
      <c r="R3080" s="80"/>
    </row>
    <row r="3081" spans="3:18" x14ac:dyDescent="0.15">
      <c r="C3081" s="97" t="s">
        <v>3106</v>
      </c>
      <c r="D3081" s="1" t="s">
        <v>66</v>
      </c>
      <c r="E3081" s="80" t="s">
        <v>61</v>
      </c>
      <c r="F3081" s="39" t="s">
        <v>69</v>
      </c>
      <c r="G3081" s="1">
        <v>10.69</v>
      </c>
      <c r="H3081" s="1">
        <v>0.94</v>
      </c>
      <c r="I3081" s="1">
        <v>11.629999999999999</v>
      </c>
      <c r="J3081" s="80">
        <v>1164</v>
      </c>
      <c r="K3081" s="39" t="s">
        <v>62</v>
      </c>
      <c r="N3081" s="100"/>
      <c r="O3081" s="39"/>
      <c r="Q3081" s="39"/>
      <c r="R3081" s="80"/>
    </row>
    <row r="3082" spans="3:18" x14ac:dyDescent="0.15">
      <c r="C3082" s="97" t="s">
        <v>3107</v>
      </c>
      <c r="D3082" s="1" t="s">
        <v>68</v>
      </c>
      <c r="E3082" s="80" t="s">
        <v>61</v>
      </c>
      <c r="F3082" s="39" t="s">
        <v>69</v>
      </c>
      <c r="G3082" s="1">
        <v>13.2</v>
      </c>
      <c r="H3082" s="1">
        <v>1.89</v>
      </c>
      <c r="I3082" s="1">
        <v>15.09</v>
      </c>
      <c r="J3082" s="80">
        <v>210</v>
      </c>
      <c r="K3082" s="39" t="s">
        <v>62</v>
      </c>
      <c r="N3082" s="100"/>
      <c r="O3082" s="39"/>
      <c r="Q3082" s="39"/>
      <c r="R3082" s="80"/>
    </row>
    <row r="3083" spans="3:18" x14ac:dyDescent="0.15">
      <c r="C3083" s="97" t="s">
        <v>3108</v>
      </c>
      <c r="D3083" s="1" t="s">
        <v>79</v>
      </c>
      <c r="E3083" s="80" t="s">
        <v>61</v>
      </c>
      <c r="F3083" s="39" t="s">
        <v>62</v>
      </c>
      <c r="J3083" s="80"/>
      <c r="K3083" s="39"/>
      <c r="N3083" s="100"/>
      <c r="O3083" s="39"/>
      <c r="Q3083" s="39"/>
      <c r="R3083" s="80"/>
    </row>
    <row r="3084" spans="3:18" x14ac:dyDescent="0.15">
      <c r="C3084" s="97" t="s">
        <v>3109</v>
      </c>
      <c r="D3084" s="1" t="s">
        <v>72</v>
      </c>
      <c r="E3084" s="80" t="s">
        <v>61</v>
      </c>
      <c r="F3084" s="39" t="s">
        <v>69</v>
      </c>
      <c r="G3084" s="98">
        <v>13.79</v>
      </c>
      <c r="H3084" s="98">
        <v>0.63</v>
      </c>
      <c r="I3084" s="98">
        <v>14.42</v>
      </c>
      <c r="J3084" s="99">
        <v>330</v>
      </c>
      <c r="K3084" s="39" t="s">
        <v>69</v>
      </c>
      <c r="L3084" s="1">
        <v>16.96</v>
      </c>
      <c r="M3084" s="1">
        <v>31.380000000000003</v>
      </c>
      <c r="N3084" s="100">
        <v>251</v>
      </c>
      <c r="O3084" s="39" t="str">
        <f>+VLOOKUP(C3084,'[1]Notas 3º - TL'!$A$1:$B$678,2,"FALSO")</f>
        <v>SI</v>
      </c>
      <c r="Q3084" s="39"/>
      <c r="R3084" s="80"/>
    </row>
    <row r="3085" spans="3:18" x14ac:dyDescent="0.15">
      <c r="C3085" s="97" t="s">
        <v>3110</v>
      </c>
      <c r="D3085" s="1" t="s">
        <v>66</v>
      </c>
      <c r="E3085" s="80" t="s">
        <v>61</v>
      </c>
      <c r="F3085" s="39" t="s">
        <v>62</v>
      </c>
      <c r="J3085" s="80"/>
      <c r="K3085" s="39"/>
      <c r="N3085" s="100"/>
      <c r="O3085" s="39"/>
      <c r="Q3085" s="39"/>
      <c r="R3085" s="80"/>
    </row>
    <row r="3086" spans="3:18" x14ac:dyDescent="0.15">
      <c r="C3086" s="97" t="s">
        <v>3111</v>
      </c>
      <c r="D3086" s="1" t="s">
        <v>79</v>
      </c>
      <c r="E3086" s="80" t="s">
        <v>61</v>
      </c>
      <c r="F3086" s="39" t="s">
        <v>62</v>
      </c>
      <c r="J3086" s="80"/>
      <c r="K3086" s="39"/>
      <c r="N3086" s="100"/>
      <c r="O3086" s="39"/>
      <c r="Q3086" s="39"/>
      <c r="R3086" s="80"/>
    </row>
    <row r="3087" spans="3:18" x14ac:dyDescent="0.15">
      <c r="C3087" s="97" t="s">
        <v>3112</v>
      </c>
      <c r="D3087" s="1" t="s">
        <v>60</v>
      </c>
      <c r="E3087" s="80" t="s">
        <v>61</v>
      </c>
      <c r="F3087" s="39" t="s">
        <v>69</v>
      </c>
      <c r="G3087" s="98">
        <v>12.77</v>
      </c>
      <c r="H3087" s="98">
        <v>1.89</v>
      </c>
      <c r="I3087" s="98">
        <v>14.66</v>
      </c>
      <c r="J3087" s="99">
        <v>282</v>
      </c>
      <c r="K3087" s="39" t="s">
        <v>69</v>
      </c>
      <c r="L3087" s="1">
        <v>15.11</v>
      </c>
      <c r="M3087" s="1">
        <v>29.77</v>
      </c>
      <c r="N3087" s="100">
        <v>488</v>
      </c>
      <c r="O3087" s="39" t="str">
        <f>+VLOOKUP(C3087,'[1]Notas 3º - TL'!$A$1:$B$678,2,"FALSO")</f>
        <v>SI</v>
      </c>
      <c r="Q3087" s="39"/>
      <c r="R3087" s="80"/>
    </row>
    <row r="3088" spans="3:18" x14ac:dyDescent="0.15">
      <c r="C3088" s="97" t="s">
        <v>3113</v>
      </c>
      <c r="D3088" s="1" t="s">
        <v>85</v>
      </c>
      <c r="E3088" s="80" t="s">
        <v>61</v>
      </c>
      <c r="F3088" s="39" t="s">
        <v>69</v>
      </c>
      <c r="G3088" s="1">
        <v>10.5</v>
      </c>
      <c r="H3088" s="1">
        <v>0.31</v>
      </c>
      <c r="I3088" s="1">
        <v>10.81</v>
      </c>
      <c r="J3088" s="80">
        <v>1331</v>
      </c>
      <c r="K3088" s="39" t="s">
        <v>62</v>
      </c>
      <c r="N3088" s="100"/>
      <c r="O3088" s="39"/>
      <c r="Q3088" s="39"/>
      <c r="R3088" s="80"/>
    </row>
    <row r="3089" spans="3:18" x14ac:dyDescent="0.15">
      <c r="C3089" s="97" t="s">
        <v>3114</v>
      </c>
      <c r="D3089" s="1" t="s">
        <v>64</v>
      </c>
      <c r="E3089" s="80" t="s">
        <v>61</v>
      </c>
      <c r="F3089" s="39" t="s">
        <v>69</v>
      </c>
      <c r="G3089" s="1">
        <v>10.91</v>
      </c>
      <c r="H3089" s="1">
        <v>0.15</v>
      </c>
      <c r="I3089" s="1">
        <v>11.06</v>
      </c>
      <c r="J3089" s="80">
        <v>1297</v>
      </c>
      <c r="K3089" s="39" t="s">
        <v>62</v>
      </c>
      <c r="N3089" s="100"/>
      <c r="O3089" s="39"/>
      <c r="Q3089" s="39"/>
      <c r="R3089" s="80"/>
    </row>
    <row r="3090" spans="3:18" x14ac:dyDescent="0.15">
      <c r="C3090" s="97" t="s">
        <v>3115</v>
      </c>
      <c r="D3090" s="1" t="s">
        <v>68</v>
      </c>
      <c r="E3090" s="80" t="s">
        <v>61</v>
      </c>
      <c r="F3090" s="39" t="s">
        <v>62</v>
      </c>
      <c r="J3090" s="80"/>
      <c r="K3090" s="39"/>
      <c r="N3090" s="100"/>
      <c r="O3090" s="39"/>
      <c r="Q3090" s="39"/>
      <c r="R3090" s="80"/>
    </row>
    <row r="3091" spans="3:18" x14ac:dyDescent="0.15">
      <c r="C3091" s="97" t="s">
        <v>3116</v>
      </c>
      <c r="D3091" s="1" t="s">
        <v>68</v>
      </c>
      <c r="E3091" s="80" t="s">
        <v>61</v>
      </c>
      <c r="F3091" s="39" t="s">
        <v>69</v>
      </c>
      <c r="G3091" s="1">
        <v>10.92</v>
      </c>
      <c r="H3091" s="1">
        <v>1.42</v>
      </c>
      <c r="I3091" s="1">
        <v>12.34</v>
      </c>
      <c r="J3091" s="80">
        <v>966</v>
      </c>
      <c r="K3091" s="39" t="s">
        <v>62</v>
      </c>
      <c r="N3091" s="100"/>
      <c r="O3091" s="39"/>
      <c r="Q3091" s="39"/>
      <c r="R3091" s="80"/>
    </row>
    <row r="3092" spans="3:18" x14ac:dyDescent="0.15">
      <c r="C3092" s="97" t="s">
        <v>3117</v>
      </c>
      <c r="D3092" s="1" t="s">
        <v>64</v>
      </c>
      <c r="E3092" s="80" t="s">
        <v>61</v>
      </c>
      <c r="F3092" s="39" t="s">
        <v>62</v>
      </c>
      <c r="J3092" s="80"/>
      <c r="K3092" s="39"/>
      <c r="N3092" s="100"/>
      <c r="O3092" s="39"/>
      <c r="Q3092" s="39"/>
      <c r="R3092" s="80"/>
    </row>
    <row r="3093" spans="3:18" x14ac:dyDescent="0.15">
      <c r="C3093" s="97" t="s">
        <v>3118</v>
      </c>
      <c r="D3093" s="1" t="s">
        <v>68</v>
      </c>
      <c r="E3093" s="80" t="s">
        <v>61</v>
      </c>
      <c r="F3093" s="39" t="s">
        <v>62</v>
      </c>
      <c r="J3093" s="80"/>
      <c r="K3093" s="39"/>
      <c r="N3093" s="100"/>
      <c r="O3093" s="39"/>
      <c r="Q3093" s="39"/>
      <c r="R3093" s="80"/>
    </row>
    <row r="3094" spans="3:18" x14ac:dyDescent="0.15">
      <c r="C3094" s="97" t="s">
        <v>3121</v>
      </c>
      <c r="D3094" s="1" t="s">
        <v>85</v>
      </c>
      <c r="E3094" s="80" t="s">
        <v>61</v>
      </c>
      <c r="F3094" s="39" t="s">
        <v>62</v>
      </c>
      <c r="J3094" s="80"/>
      <c r="K3094" s="39"/>
      <c r="N3094" s="100"/>
      <c r="O3094" s="39"/>
      <c r="Q3094" s="39"/>
      <c r="R3094" s="80"/>
    </row>
    <row r="3095" spans="3:18" x14ac:dyDescent="0.15">
      <c r="C3095" s="97" t="s">
        <v>3119</v>
      </c>
      <c r="D3095" s="1" t="s">
        <v>66</v>
      </c>
      <c r="E3095" s="80" t="s">
        <v>61</v>
      </c>
      <c r="F3095" s="39" t="s">
        <v>69</v>
      </c>
      <c r="G3095" s="98">
        <v>11.13</v>
      </c>
      <c r="H3095" s="98">
        <v>2.21</v>
      </c>
      <c r="I3095" s="98">
        <v>13.34</v>
      </c>
      <c r="J3095" s="99">
        <v>627</v>
      </c>
      <c r="K3095" s="39" t="s">
        <v>69</v>
      </c>
      <c r="L3095" s="1">
        <v>18.34</v>
      </c>
      <c r="M3095" s="1">
        <v>31.68</v>
      </c>
      <c r="N3095" s="100">
        <v>219</v>
      </c>
      <c r="O3095" s="39" t="str">
        <f>+VLOOKUP(C3095,'[1]Notas 3º - TL'!$A$1:$B$678,2,"FALSO")</f>
        <v>SI</v>
      </c>
      <c r="Q3095" s="39"/>
      <c r="R3095" s="80"/>
    </row>
    <row r="3096" spans="3:18" x14ac:dyDescent="0.15">
      <c r="C3096" s="97" t="s">
        <v>3120</v>
      </c>
      <c r="D3096" s="1" t="s">
        <v>85</v>
      </c>
      <c r="E3096" s="80" t="s">
        <v>61</v>
      </c>
      <c r="F3096" s="39" t="s">
        <v>62</v>
      </c>
      <c r="J3096" s="80"/>
      <c r="K3096" s="39"/>
      <c r="N3096" s="100"/>
      <c r="O3096" s="39"/>
      <c r="Q3096" s="39"/>
      <c r="R3096" s="80"/>
    </row>
    <row r="3097" spans="3:18" x14ac:dyDescent="0.15">
      <c r="C3097" s="97" t="s">
        <v>3122</v>
      </c>
      <c r="D3097" s="1" t="s">
        <v>68</v>
      </c>
      <c r="E3097" s="80" t="s">
        <v>61</v>
      </c>
      <c r="F3097" s="39" t="s">
        <v>69</v>
      </c>
      <c r="G3097" s="1">
        <v>11.6</v>
      </c>
      <c r="H3097" s="1">
        <v>0.31</v>
      </c>
      <c r="I3097" s="1">
        <v>11.91</v>
      </c>
      <c r="J3097" s="80">
        <v>1086</v>
      </c>
      <c r="K3097" s="39" t="s">
        <v>62</v>
      </c>
      <c r="N3097" s="100"/>
      <c r="O3097" s="39"/>
      <c r="Q3097" s="39"/>
      <c r="R3097" s="80"/>
    </row>
    <row r="3098" spans="3:18" x14ac:dyDescent="0.15">
      <c r="C3098" s="97" t="s">
        <v>3123</v>
      </c>
      <c r="D3098" s="1" t="s">
        <v>85</v>
      </c>
      <c r="E3098" s="80" t="s">
        <v>61</v>
      </c>
      <c r="F3098" s="39" t="s">
        <v>62</v>
      </c>
      <c r="J3098" s="80"/>
      <c r="K3098" s="39"/>
      <c r="N3098" s="100"/>
      <c r="O3098" s="39"/>
      <c r="Q3098" s="39"/>
      <c r="R3098" s="80"/>
    </row>
    <row r="3099" spans="3:18" x14ac:dyDescent="0.15">
      <c r="C3099" s="97" t="s">
        <v>3124</v>
      </c>
      <c r="D3099" s="1" t="s">
        <v>66</v>
      </c>
      <c r="E3099" s="80" t="s">
        <v>61</v>
      </c>
      <c r="F3099" s="39" t="s">
        <v>62</v>
      </c>
      <c r="J3099" s="80"/>
      <c r="K3099" s="39"/>
      <c r="N3099" s="100"/>
      <c r="O3099" s="39"/>
      <c r="Q3099" s="39"/>
      <c r="R3099" s="80"/>
    </row>
    <row r="3100" spans="3:18" x14ac:dyDescent="0.15">
      <c r="C3100" s="97" t="s">
        <v>3125</v>
      </c>
      <c r="D3100" s="1" t="s">
        <v>72</v>
      </c>
      <c r="E3100" s="80" t="s">
        <v>61</v>
      </c>
      <c r="F3100" s="39" t="s">
        <v>69</v>
      </c>
      <c r="G3100" s="1">
        <v>10.7</v>
      </c>
      <c r="H3100" s="1">
        <v>0.94</v>
      </c>
      <c r="I3100" s="1">
        <v>11.639999999999999</v>
      </c>
      <c r="J3100" s="80">
        <v>1159</v>
      </c>
      <c r="K3100" s="39" t="s">
        <v>62</v>
      </c>
      <c r="N3100" s="100"/>
      <c r="O3100" s="39"/>
      <c r="Q3100" s="39"/>
      <c r="R3100" s="80"/>
    </row>
    <row r="3101" spans="3:18" x14ac:dyDescent="0.15">
      <c r="C3101" s="97" t="s">
        <v>3126</v>
      </c>
      <c r="D3101" s="1" t="s">
        <v>66</v>
      </c>
      <c r="E3101" s="80" t="s">
        <v>61</v>
      </c>
      <c r="F3101" s="39" t="s">
        <v>62</v>
      </c>
      <c r="J3101" s="80"/>
      <c r="K3101" s="39"/>
      <c r="N3101" s="100"/>
      <c r="O3101" s="39"/>
      <c r="Q3101" s="39"/>
      <c r="R3101" s="80"/>
    </row>
    <row r="3102" spans="3:18" x14ac:dyDescent="0.15">
      <c r="C3102" s="97" t="s">
        <v>3127</v>
      </c>
      <c r="D3102" s="1" t="s">
        <v>79</v>
      </c>
      <c r="E3102" s="80" t="s">
        <v>61</v>
      </c>
      <c r="F3102" s="39" t="s">
        <v>62</v>
      </c>
      <c r="J3102" s="80"/>
      <c r="K3102" s="39"/>
      <c r="N3102" s="100"/>
      <c r="O3102" s="39"/>
      <c r="Q3102" s="39"/>
      <c r="R3102" s="80"/>
    </row>
    <row r="3103" spans="3:18" x14ac:dyDescent="0.15">
      <c r="C3103" s="97" t="s">
        <v>3128</v>
      </c>
      <c r="D3103" s="1" t="s">
        <v>326</v>
      </c>
      <c r="E3103" s="80" t="s">
        <v>61</v>
      </c>
      <c r="F3103" s="39" t="s">
        <v>62</v>
      </c>
      <c r="J3103" s="80"/>
      <c r="K3103" s="39"/>
      <c r="N3103" s="100"/>
      <c r="O3103" s="39"/>
      <c r="Q3103" s="39"/>
      <c r="R3103" s="80"/>
    </row>
    <row r="3104" spans="3:18" x14ac:dyDescent="0.15">
      <c r="C3104" s="97" t="s">
        <v>3129</v>
      </c>
      <c r="D3104" s="1" t="s">
        <v>326</v>
      </c>
      <c r="E3104" s="80" t="s">
        <v>61</v>
      </c>
      <c r="F3104" s="39" t="s">
        <v>69</v>
      </c>
      <c r="G3104" s="98">
        <v>11.86</v>
      </c>
      <c r="H3104" s="98">
        <v>0.94</v>
      </c>
      <c r="I3104" s="98">
        <v>12.799999999999999</v>
      </c>
      <c r="J3104" s="99">
        <v>813</v>
      </c>
      <c r="K3104" s="39" t="s">
        <v>69</v>
      </c>
      <c r="L3104" s="1">
        <v>15.48</v>
      </c>
      <c r="M3104" s="1">
        <v>28.28</v>
      </c>
      <c r="N3104" s="100">
        <v>670</v>
      </c>
      <c r="O3104" s="39" t="str">
        <f>+VLOOKUP(C3104,'[1]Notas 3º - TL'!$A$1:$B$678,2,"FALSO")</f>
        <v>SI</v>
      </c>
      <c r="Q3104" s="39"/>
      <c r="R3104" s="80"/>
    </row>
    <row r="3105" spans="3:18" x14ac:dyDescent="0.15">
      <c r="C3105" s="97" t="s">
        <v>3130</v>
      </c>
      <c r="D3105" s="1" t="s">
        <v>85</v>
      </c>
      <c r="E3105" s="80" t="s">
        <v>61</v>
      </c>
      <c r="F3105" s="39" t="s">
        <v>62</v>
      </c>
      <c r="J3105" s="80"/>
      <c r="K3105" s="39"/>
      <c r="N3105" s="100"/>
      <c r="O3105" s="39"/>
      <c r="Q3105" s="39"/>
      <c r="R3105" s="80"/>
    </row>
    <row r="3106" spans="3:18" x14ac:dyDescent="0.15">
      <c r="C3106" s="97" t="s">
        <v>3131</v>
      </c>
      <c r="D3106" s="1" t="s">
        <v>66</v>
      </c>
      <c r="E3106" s="80" t="s">
        <v>61</v>
      </c>
      <c r="F3106" s="39" t="s">
        <v>62</v>
      </c>
      <c r="J3106" s="80"/>
      <c r="K3106" s="39"/>
      <c r="N3106" s="100"/>
      <c r="O3106" s="39"/>
      <c r="Q3106" s="39"/>
      <c r="R3106" s="80"/>
    </row>
    <row r="3107" spans="3:18" x14ac:dyDescent="0.15">
      <c r="C3107" s="97" t="s">
        <v>3132</v>
      </c>
      <c r="D3107" s="1" t="s">
        <v>68</v>
      </c>
      <c r="E3107" s="80" t="s">
        <v>61</v>
      </c>
      <c r="F3107" s="39" t="s">
        <v>62</v>
      </c>
      <c r="J3107" s="80"/>
      <c r="K3107" s="39"/>
      <c r="N3107" s="100"/>
      <c r="O3107" s="39"/>
      <c r="Q3107" s="39"/>
      <c r="R3107" s="80"/>
    </row>
    <row r="3108" spans="3:18" x14ac:dyDescent="0.15">
      <c r="C3108" s="97" t="s">
        <v>3133</v>
      </c>
      <c r="D3108" s="1" t="s">
        <v>72</v>
      </c>
      <c r="E3108" s="80" t="s">
        <v>61</v>
      </c>
      <c r="F3108" s="39" t="s">
        <v>69</v>
      </c>
      <c r="G3108" s="98">
        <v>13.16</v>
      </c>
      <c r="H3108" s="98">
        <v>2.36</v>
      </c>
      <c r="I3108" s="98">
        <v>15.52</v>
      </c>
      <c r="J3108" s="99">
        <v>157</v>
      </c>
      <c r="K3108" s="39" t="s">
        <v>69</v>
      </c>
      <c r="L3108" s="1">
        <v>15.09</v>
      </c>
      <c r="M3108" s="1">
        <v>30.61</v>
      </c>
      <c r="N3108" s="100">
        <v>345</v>
      </c>
      <c r="O3108" s="39" t="str">
        <f>+VLOOKUP(C3108,'[1]Notas 3º - TL'!$A$1:$B$678,2,"FALSO")</f>
        <v>SI</v>
      </c>
      <c r="Q3108" s="39"/>
      <c r="R3108" s="80"/>
    </row>
    <row r="3109" spans="3:18" x14ac:dyDescent="0.15">
      <c r="C3109" s="97" t="s">
        <v>3134</v>
      </c>
      <c r="D3109" s="1" t="s">
        <v>79</v>
      </c>
      <c r="E3109" s="80" t="s">
        <v>61</v>
      </c>
      <c r="F3109" s="39" t="s">
        <v>69</v>
      </c>
      <c r="G3109" s="98">
        <v>10.83</v>
      </c>
      <c r="H3109" s="98">
        <v>0.31</v>
      </c>
      <c r="I3109" s="98">
        <v>11.14</v>
      </c>
      <c r="J3109" s="99">
        <v>1275</v>
      </c>
      <c r="K3109" s="39" t="s">
        <v>69</v>
      </c>
      <c r="L3109" s="1">
        <v>18.079999999999998</v>
      </c>
      <c r="M3109" s="1">
        <v>29.22</v>
      </c>
      <c r="N3109" s="100">
        <v>560</v>
      </c>
      <c r="O3109" s="39" t="str">
        <f>+VLOOKUP(C3109,'[1]Notas 3º - TL'!$A$1:$B$678,2,"FALSO")</f>
        <v>SI</v>
      </c>
      <c r="Q3109" s="39"/>
      <c r="R3109" s="80"/>
    </row>
    <row r="3110" spans="3:18" x14ac:dyDescent="0.15">
      <c r="C3110" s="97" t="s">
        <v>3135</v>
      </c>
      <c r="D3110" s="1" t="s">
        <v>60</v>
      </c>
      <c r="E3110" s="80" t="s">
        <v>61</v>
      </c>
      <c r="F3110" s="39" t="s">
        <v>69</v>
      </c>
      <c r="G3110" s="1">
        <v>13.77</v>
      </c>
      <c r="H3110" s="1">
        <v>0.63</v>
      </c>
      <c r="I3110" s="1">
        <v>14.4</v>
      </c>
      <c r="J3110" s="80">
        <v>336</v>
      </c>
      <c r="K3110" s="39" t="s">
        <v>62</v>
      </c>
      <c r="N3110" s="100"/>
      <c r="O3110" s="39"/>
      <c r="Q3110" s="39"/>
      <c r="R3110" s="80"/>
    </row>
    <row r="3111" spans="3:18" x14ac:dyDescent="0.15">
      <c r="C3111" s="97" t="s">
        <v>3383</v>
      </c>
      <c r="D3111" s="1" t="s">
        <v>66</v>
      </c>
      <c r="E3111" s="80" t="s">
        <v>61</v>
      </c>
      <c r="F3111" s="39" t="s">
        <v>69</v>
      </c>
      <c r="G3111" s="98">
        <v>11.08</v>
      </c>
      <c r="H3111" s="98">
        <v>0.78</v>
      </c>
      <c r="I3111" s="98">
        <v>11.86</v>
      </c>
      <c r="J3111" s="99">
        <v>1100</v>
      </c>
      <c r="K3111" s="39" t="s">
        <v>69</v>
      </c>
      <c r="L3111" s="1">
        <v>16.47</v>
      </c>
      <c r="M3111" s="1">
        <v>28.33</v>
      </c>
      <c r="N3111" s="100">
        <v>665</v>
      </c>
      <c r="O3111" s="39" t="s">
        <v>69</v>
      </c>
      <c r="P3111" s="1">
        <v>21.92</v>
      </c>
      <c r="Q3111" s="39">
        <f>+P3111+M3111</f>
        <v>50.25</v>
      </c>
      <c r="R3111" s="99">
        <v>383</v>
      </c>
    </row>
    <row r="3112" spans="3:18" x14ac:dyDescent="0.15">
      <c r="C3112" s="97" t="s">
        <v>3137</v>
      </c>
      <c r="D3112" s="1" t="s">
        <v>66</v>
      </c>
      <c r="E3112" s="80" t="s">
        <v>61</v>
      </c>
      <c r="F3112" s="39" t="s">
        <v>62</v>
      </c>
      <c r="J3112" s="80"/>
      <c r="K3112" s="39"/>
      <c r="N3112" s="100"/>
      <c r="O3112" s="39"/>
      <c r="Q3112" s="39"/>
      <c r="R3112" s="80"/>
    </row>
    <row r="3113" spans="3:18" x14ac:dyDescent="0.15">
      <c r="C3113" s="97" t="s">
        <v>3149</v>
      </c>
      <c r="D3113" s="1" t="s">
        <v>85</v>
      </c>
      <c r="E3113" s="80" t="s">
        <v>61</v>
      </c>
      <c r="F3113" s="39" t="s">
        <v>69</v>
      </c>
      <c r="G3113" s="1">
        <v>10.25</v>
      </c>
      <c r="H3113" s="1">
        <v>0.63</v>
      </c>
      <c r="I3113" s="1">
        <v>10.88</v>
      </c>
      <c r="J3113" s="80">
        <v>1322</v>
      </c>
      <c r="K3113" s="39" t="s">
        <v>62</v>
      </c>
      <c r="N3113" s="100"/>
      <c r="O3113" s="39"/>
      <c r="Q3113" s="39"/>
      <c r="R3113" s="80"/>
    </row>
    <row r="3114" spans="3:18" x14ac:dyDescent="0.15">
      <c r="C3114" s="97" t="s">
        <v>3138</v>
      </c>
      <c r="D3114" s="1" t="s">
        <v>85</v>
      </c>
      <c r="E3114" s="80" t="s">
        <v>61</v>
      </c>
      <c r="F3114" s="39" t="s">
        <v>69</v>
      </c>
      <c r="G3114" s="1">
        <v>12.9</v>
      </c>
      <c r="H3114" s="1">
        <v>0.78</v>
      </c>
      <c r="I3114" s="1">
        <v>13.68</v>
      </c>
      <c r="J3114" s="80">
        <v>523</v>
      </c>
      <c r="K3114" s="39" t="s">
        <v>62</v>
      </c>
      <c r="N3114" s="100"/>
      <c r="O3114" s="39"/>
      <c r="Q3114" s="39"/>
      <c r="R3114" s="80"/>
    </row>
    <row r="3115" spans="3:18" x14ac:dyDescent="0.15">
      <c r="C3115" s="97" t="s">
        <v>3139</v>
      </c>
      <c r="D3115" s="1" t="s">
        <v>85</v>
      </c>
      <c r="E3115" s="80" t="s">
        <v>61</v>
      </c>
      <c r="F3115" s="39" t="s">
        <v>62</v>
      </c>
      <c r="J3115" s="80"/>
      <c r="K3115" s="39"/>
      <c r="N3115" s="100"/>
      <c r="O3115" s="39"/>
      <c r="Q3115" s="39"/>
      <c r="R3115" s="80"/>
    </row>
    <row r="3116" spans="3:18" x14ac:dyDescent="0.15">
      <c r="C3116" s="97" t="s">
        <v>3140</v>
      </c>
      <c r="D3116" s="1" t="s">
        <v>68</v>
      </c>
      <c r="E3116" s="80" t="s">
        <v>61</v>
      </c>
      <c r="F3116" s="39" t="s">
        <v>62</v>
      </c>
      <c r="J3116" s="80"/>
      <c r="K3116" s="39"/>
      <c r="N3116" s="100"/>
      <c r="O3116" s="39"/>
      <c r="Q3116" s="39"/>
      <c r="R3116" s="80"/>
    </row>
    <row r="3117" spans="3:18" x14ac:dyDescent="0.15">
      <c r="C3117" s="97" t="s">
        <v>3141</v>
      </c>
      <c r="D3117" s="1" t="s">
        <v>79</v>
      </c>
      <c r="E3117" s="80" t="s">
        <v>61</v>
      </c>
      <c r="F3117" s="39" t="s">
        <v>69</v>
      </c>
      <c r="G3117" s="1">
        <v>11.41</v>
      </c>
      <c r="H3117" s="1">
        <v>1.57</v>
      </c>
      <c r="I3117" s="1">
        <v>12.98</v>
      </c>
      <c r="J3117" s="80">
        <v>750</v>
      </c>
      <c r="K3117" s="39" t="s">
        <v>62</v>
      </c>
      <c r="N3117" s="100"/>
      <c r="O3117" s="39"/>
      <c r="Q3117" s="39"/>
      <c r="R3117" s="80"/>
    </row>
    <row r="3118" spans="3:18" x14ac:dyDescent="0.15">
      <c r="C3118" s="97" t="s">
        <v>3142</v>
      </c>
      <c r="D3118" s="1" t="s">
        <v>85</v>
      </c>
      <c r="E3118" s="80" t="s">
        <v>61</v>
      </c>
      <c r="F3118" s="39" t="s">
        <v>62</v>
      </c>
      <c r="J3118" s="80"/>
      <c r="K3118" s="39"/>
      <c r="N3118" s="100"/>
      <c r="O3118" s="39"/>
      <c r="Q3118" s="39"/>
      <c r="R3118" s="80"/>
    </row>
    <row r="3119" spans="3:18" x14ac:dyDescent="0.15">
      <c r="C3119" s="97" t="s">
        <v>3384</v>
      </c>
      <c r="D3119" s="1" t="s">
        <v>85</v>
      </c>
      <c r="E3119" s="80" t="s">
        <v>61</v>
      </c>
      <c r="F3119" s="39" t="s">
        <v>69</v>
      </c>
      <c r="G3119" s="98">
        <v>13.3</v>
      </c>
      <c r="H3119" s="98">
        <v>0.63</v>
      </c>
      <c r="I3119" s="98">
        <v>13.930000000000001</v>
      </c>
      <c r="J3119" s="99">
        <v>449</v>
      </c>
      <c r="K3119" s="39" t="s">
        <v>69</v>
      </c>
      <c r="L3119" s="1">
        <v>16.89</v>
      </c>
      <c r="M3119" s="1">
        <v>30.82</v>
      </c>
      <c r="N3119" s="100">
        <v>321</v>
      </c>
      <c r="O3119" s="39" t="s">
        <v>69</v>
      </c>
      <c r="P3119" s="1">
        <v>23.58</v>
      </c>
      <c r="Q3119" s="39">
        <f>+P3119+M3119</f>
        <v>54.4</v>
      </c>
      <c r="R3119" s="99">
        <v>218</v>
      </c>
    </row>
    <row r="3120" spans="3:18" x14ac:dyDescent="0.15">
      <c r="C3120" s="97" t="s">
        <v>3144</v>
      </c>
      <c r="D3120" s="1" t="s">
        <v>68</v>
      </c>
      <c r="E3120" s="80" t="s">
        <v>61</v>
      </c>
      <c r="F3120" s="39" t="s">
        <v>62</v>
      </c>
      <c r="J3120" s="80"/>
      <c r="K3120" s="39"/>
      <c r="N3120" s="100"/>
      <c r="O3120" s="39"/>
      <c r="Q3120" s="39"/>
      <c r="R3120" s="80"/>
    </row>
    <row r="3121" spans="3:18" x14ac:dyDescent="0.15">
      <c r="C3121" s="97" t="s">
        <v>3145</v>
      </c>
      <c r="D3121" s="1" t="s">
        <v>326</v>
      </c>
      <c r="E3121" s="80" t="s">
        <v>61</v>
      </c>
      <c r="F3121" s="39" t="s">
        <v>62</v>
      </c>
      <c r="J3121" s="80"/>
      <c r="K3121" s="39"/>
      <c r="N3121" s="100"/>
      <c r="O3121" s="39"/>
      <c r="Q3121" s="39"/>
      <c r="R3121" s="80"/>
    </row>
    <row r="3122" spans="3:18" x14ac:dyDescent="0.15">
      <c r="C3122" s="97" t="s">
        <v>3392</v>
      </c>
      <c r="D3122" s="1" t="s">
        <v>79</v>
      </c>
      <c r="E3122" s="80" t="s">
        <v>61</v>
      </c>
      <c r="F3122" s="39" t="s">
        <v>69</v>
      </c>
      <c r="G3122" s="98">
        <v>15.73</v>
      </c>
      <c r="H3122" s="98">
        <v>0.63</v>
      </c>
      <c r="I3122" s="98">
        <v>16.36</v>
      </c>
      <c r="J3122" s="99">
        <v>68</v>
      </c>
      <c r="K3122" s="39" t="s">
        <v>69</v>
      </c>
      <c r="L3122" s="1">
        <v>18.39</v>
      </c>
      <c r="M3122" s="1">
        <v>34.75</v>
      </c>
      <c r="N3122" s="100">
        <v>42</v>
      </c>
      <c r="O3122" s="39" t="s">
        <v>69</v>
      </c>
      <c r="P3122" s="1">
        <v>26.59</v>
      </c>
      <c r="Q3122" s="39">
        <f>+P3122+M3122</f>
        <v>61.34</v>
      </c>
      <c r="R3122" s="99">
        <v>24</v>
      </c>
    </row>
    <row r="3123" spans="3:18" x14ac:dyDescent="0.15">
      <c r="C3123" s="97" t="s">
        <v>3147</v>
      </c>
      <c r="D3123" s="1" t="s">
        <v>85</v>
      </c>
      <c r="E3123" s="80" t="s">
        <v>61</v>
      </c>
      <c r="F3123" s="39" t="s">
        <v>62</v>
      </c>
      <c r="J3123" s="80"/>
      <c r="K3123" s="39"/>
      <c r="N3123" s="100"/>
      <c r="O3123" s="39"/>
      <c r="Q3123" s="39"/>
      <c r="R3123" s="80"/>
    </row>
    <row r="3124" spans="3:18" x14ac:dyDescent="0.15">
      <c r="C3124" s="97" t="s">
        <v>3148</v>
      </c>
      <c r="D3124" s="1" t="s">
        <v>82</v>
      </c>
      <c r="E3124" s="80" t="s">
        <v>61</v>
      </c>
      <c r="F3124" s="39" t="s">
        <v>62</v>
      </c>
      <c r="J3124" s="80"/>
      <c r="K3124" s="39"/>
      <c r="N3124" s="100"/>
      <c r="O3124" s="39"/>
      <c r="Q3124" s="39"/>
      <c r="R3124" s="80"/>
    </row>
    <row r="3125" spans="3:18" x14ac:dyDescent="0.15">
      <c r="C3125" s="97" t="s">
        <v>3150</v>
      </c>
      <c r="D3125" s="1" t="s">
        <v>60</v>
      </c>
      <c r="E3125" s="80" t="s">
        <v>61</v>
      </c>
      <c r="F3125" s="39" t="s">
        <v>62</v>
      </c>
      <c r="J3125" s="80"/>
      <c r="K3125" s="39"/>
      <c r="N3125" s="100"/>
      <c r="O3125" s="39"/>
      <c r="Q3125" s="39"/>
      <c r="R3125" s="80"/>
    </row>
    <row r="3126" spans="3:18" x14ac:dyDescent="0.15">
      <c r="C3126" s="97" t="s">
        <v>3397</v>
      </c>
      <c r="D3126" s="1" t="s">
        <v>79</v>
      </c>
      <c r="E3126" s="80" t="s">
        <v>61</v>
      </c>
      <c r="F3126" s="39" t="s">
        <v>69</v>
      </c>
      <c r="G3126" s="98">
        <v>13.56</v>
      </c>
      <c r="H3126" s="98">
        <v>0.78</v>
      </c>
      <c r="I3126" s="98">
        <v>14.34</v>
      </c>
      <c r="J3126" s="99">
        <v>347</v>
      </c>
      <c r="K3126" s="39" t="s">
        <v>69</v>
      </c>
      <c r="L3126" s="1">
        <v>15.08</v>
      </c>
      <c r="M3126" s="1">
        <v>29.42</v>
      </c>
      <c r="N3126" s="100">
        <v>535</v>
      </c>
      <c r="O3126" s="39" t="s">
        <v>69</v>
      </c>
      <c r="P3126" s="1">
        <v>24.98</v>
      </c>
      <c r="Q3126" s="39">
        <f>+P3126+M3126</f>
        <v>54.400000000000006</v>
      </c>
      <c r="R3126" s="99">
        <v>216</v>
      </c>
    </row>
    <row r="3127" spans="3:18" x14ac:dyDescent="0.15">
      <c r="C3127" s="97" t="s">
        <v>3152</v>
      </c>
      <c r="D3127" s="1" t="s">
        <v>64</v>
      </c>
      <c r="E3127" s="80" t="s">
        <v>61</v>
      </c>
      <c r="F3127" s="39" t="s">
        <v>69</v>
      </c>
      <c r="G3127" s="1">
        <v>11.85</v>
      </c>
      <c r="H3127" s="1">
        <v>0.63</v>
      </c>
      <c r="I3127" s="1">
        <v>12.48</v>
      </c>
      <c r="J3127" s="80">
        <v>927</v>
      </c>
      <c r="K3127" s="39" t="s">
        <v>62</v>
      </c>
      <c r="N3127" s="100"/>
      <c r="O3127" s="39"/>
      <c r="Q3127" s="39"/>
      <c r="R3127" s="80"/>
    </row>
    <row r="3128" spans="3:18" x14ac:dyDescent="0.15">
      <c r="C3128" s="97" t="s">
        <v>3153</v>
      </c>
      <c r="D3128" s="1" t="s">
        <v>66</v>
      </c>
      <c r="E3128" s="80" t="s">
        <v>61</v>
      </c>
      <c r="F3128" s="39" t="s">
        <v>62</v>
      </c>
      <c r="J3128" s="80"/>
      <c r="K3128" s="39"/>
      <c r="N3128" s="100"/>
      <c r="O3128" s="39"/>
      <c r="Q3128" s="39"/>
      <c r="R3128" s="80"/>
    </row>
    <row r="3129" spans="3:18" x14ac:dyDescent="0.15">
      <c r="C3129" s="97" t="s">
        <v>3154</v>
      </c>
      <c r="D3129" s="1" t="s">
        <v>68</v>
      </c>
      <c r="E3129" s="80" t="s">
        <v>61</v>
      </c>
      <c r="F3129" s="39" t="s">
        <v>62</v>
      </c>
      <c r="J3129" s="80"/>
      <c r="K3129" s="39"/>
      <c r="N3129" s="100"/>
      <c r="O3129" s="39"/>
      <c r="Q3129" s="39"/>
      <c r="R3129" s="80"/>
    </row>
    <row r="3130" spans="3:18" x14ac:dyDescent="0.15">
      <c r="C3130" s="97" t="s">
        <v>3155</v>
      </c>
      <c r="D3130" s="1" t="s">
        <v>66</v>
      </c>
      <c r="E3130" s="80" t="s">
        <v>61</v>
      </c>
      <c r="F3130" s="39" t="s">
        <v>62</v>
      </c>
      <c r="J3130" s="80"/>
      <c r="K3130" s="39"/>
      <c r="N3130" s="100"/>
      <c r="O3130" s="39"/>
      <c r="Q3130" s="39"/>
      <c r="R3130" s="80"/>
    </row>
    <row r="3131" spans="3:18" x14ac:dyDescent="0.15">
      <c r="C3131" s="97" t="s">
        <v>3156</v>
      </c>
      <c r="D3131" s="1" t="s">
        <v>68</v>
      </c>
      <c r="E3131" s="80" t="s">
        <v>61</v>
      </c>
      <c r="F3131" s="39" t="s">
        <v>69</v>
      </c>
      <c r="G3131" s="98">
        <v>12.28</v>
      </c>
      <c r="H3131" s="98">
        <v>0.47</v>
      </c>
      <c r="I3131" s="98">
        <v>12.75</v>
      </c>
      <c r="J3131" s="99">
        <v>834</v>
      </c>
      <c r="K3131" s="39" t="s">
        <v>69</v>
      </c>
      <c r="L3131" s="1">
        <v>16.53</v>
      </c>
      <c r="M3131" s="1">
        <v>29.28</v>
      </c>
      <c r="N3131" s="100">
        <v>554</v>
      </c>
      <c r="O3131" s="39" t="str">
        <f>+VLOOKUP(C3131,'[1]Notas 3º - TL'!$A$1:$B$678,2,"FALSO")</f>
        <v>SI</v>
      </c>
      <c r="Q3131" s="39"/>
      <c r="R3131" s="80"/>
    </row>
    <row r="3132" spans="3:18" x14ac:dyDescent="0.15">
      <c r="C3132" s="97" t="s">
        <v>3157</v>
      </c>
      <c r="D3132" s="1" t="s">
        <v>66</v>
      </c>
      <c r="E3132" s="80" t="s">
        <v>61</v>
      </c>
      <c r="F3132" s="39" t="s">
        <v>69</v>
      </c>
      <c r="G3132" s="1">
        <v>10.28</v>
      </c>
      <c r="H3132" s="1">
        <v>2.21</v>
      </c>
      <c r="I3132" s="1">
        <v>12.489999999999998</v>
      </c>
      <c r="J3132" s="80">
        <v>924</v>
      </c>
      <c r="K3132" s="39" t="s">
        <v>62</v>
      </c>
      <c r="N3132" s="100"/>
      <c r="O3132" s="39"/>
      <c r="Q3132" s="39"/>
      <c r="R3132" s="80"/>
    </row>
    <row r="3133" spans="3:18" x14ac:dyDescent="0.15">
      <c r="C3133" s="97" t="s">
        <v>3158</v>
      </c>
      <c r="D3133" s="1" t="s">
        <v>68</v>
      </c>
      <c r="E3133" s="80" t="s">
        <v>88</v>
      </c>
      <c r="F3133" s="39" t="s">
        <v>69</v>
      </c>
      <c r="G3133" s="1">
        <v>10.18</v>
      </c>
      <c r="H3133" s="1">
        <v>2.25</v>
      </c>
      <c r="I3133" s="1">
        <v>12.43</v>
      </c>
      <c r="J3133" s="80">
        <v>942</v>
      </c>
      <c r="K3133" s="39" t="s">
        <v>62</v>
      </c>
      <c r="N3133" s="100"/>
      <c r="O3133" s="39"/>
      <c r="Q3133" s="39"/>
      <c r="R3133" s="80"/>
    </row>
    <row r="3134" spans="3:18" x14ac:dyDescent="0.15">
      <c r="C3134" s="97" t="s">
        <v>3159</v>
      </c>
      <c r="D3134" s="1" t="s">
        <v>68</v>
      </c>
      <c r="E3134" s="80" t="s">
        <v>61</v>
      </c>
      <c r="F3134" s="39" t="s">
        <v>69</v>
      </c>
      <c r="G3134" s="1">
        <v>11.4</v>
      </c>
      <c r="H3134" s="1">
        <v>3</v>
      </c>
      <c r="I3134" s="1">
        <v>14.4</v>
      </c>
      <c r="J3134" s="80">
        <v>339</v>
      </c>
      <c r="K3134" s="39" t="s">
        <v>62</v>
      </c>
      <c r="N3134" s="100"/>
      <c r="O3134" s="39"/>
      <c r="Q3134" s="39"/>
      <c r="R3134" s="80"/>
    </row>
    <row r="3135" spans="3:18" x14ac:dyDescent="0.15">
      <c r="C3135" s="97" t="s">
        <v>3418</v>
      </c>
      <c r="D3135" s="1" t="s">
        <v>68</v>
      </c>
      <c r="E3135" s="80" t="s">
        <v>61</v>
      </c>
      <c r="F3135" s="39" t="s">
        <v>69</v>
      </c>
      <c r="G3135" s="98">
        <v>15.22</v>
      </c>
      <c r="H3135" s="98">
        <v>0.63</v>
      </c>
      <c r="I3135" s="98">
        <v>15.850000000000001</v>
      </c>
      <c r="J3135" s="99">
        <v>112</v>
      </c>
      <c r="K3135" s="39" t="s">
        <v>69</v>
      </c>
      <c r="L3135" s="1">
        <v>19.55</v>
      </c>
      <c r="M3135" s="1">
        <v>35.400000000000006</v>
      </c>
      <c r="N3135" s="100">
        <v>27</v>
      </c>
      <c r="O3135" s="39" t="s">
        <v>69</v>
      </c>
      <c r="P3135" s="1">
        <v>27.25</v>
      </c>
      <c r="Q3135" s="39">
        <f>+P3135+M3135</f>
        <v>62.650000000000006</v>
      </c>
      <c r="R3135" s="99">
        <v>13</v>
      </c>
    </row>
    <row r="3136" spans="3:18" x14ac:dyDescent="0.15">
      <c r="C3136" s="97" t="s">
        <v>3161</v>
      </c>
      <c r="D3136" s="1" t="s">
        <v>68</v>
      </c>
      <c r="E3136" s="80" t="s">
        <v>61</v>
      </c>
      <c r="F3136" s="39" t="s">
        <v>62</v>
      </c>
      <c r="J3136" s="80"/>
      <c r="K3136" s="39"/>
      <c r="N3136" s="100"/>
      <c r="O3136" s="39"/>
      <c r="Q3136" s="39"/>
      <c r="R3136" s="80"/>
    </row>
    <row r="3137" spans="3:18" x14ac:dyDescent="0.15">
      <c r="C3137" s="97" t="s">
        <v>3162</v>
      </c>
      <c r="D3137" s="1" t="s">
        <v>82</v>
      </c>
      <c r="E3137" s="80" t="s">
        <v>61</v>
      </c>
      <c r="F3137" s="39" t="s">
        <v>69</v>
      </c>
      <c r="G3137" s="98">
        <v>11.13</v>
      </c>
      <c r="H3137" s="98">
        <v>0.47</v>
      </c>
      <c r="I3137" s="98">
        <v>11.600000000000001</v>
      </c>
      <c r="J3137" s="99">
        <v>1173</v>
      </c>
      <c r="K3137" s="39" t="s">
        <v>69</v>
      </c>
      <c r="L3137" s="1">
        <v>15.17</v>
      </c>
      <c r="M3137" s="1">
        <v>26.770000000000003</v>
      </c>
      <c r="N3137" s="100">
        <v>782</v>
      </c>
      <c r="O3137" s="39" t="s">
        <v>62</v>
      </c>
      <c r="Q3137" s="39"/>
      <c r="R3137" s="80"/>
    </row>
    <row r="3138" spans="3:18" x14ac:dyDescent="0.15">
      <c r="C3138" s="97" t="s">
        <v>3163</v>
      </c>
      <c r="D3138" s="1" t="s">
        <v>64</v>
      </c>
      <c r="E3138" s="80" t="s">
        <v>61</v>
      </c>
      <c r="F3138" s="39" t="s">
        <v>62</v>
      </c>
      <c r="J3138" s="80"/>
      <c r="K3138" s="39"/>
      <c r="N3138" s="100"/>
      <c r="O3138" s="39"/>
      <c r="Q3138" s="39"/>
      <c r="R3138" s="80"/>
    </row>
    <row r="3139" spans="3:18" x14ac:dyDescent="0.15">
      <c r="C3139" s="97" t="s">
        <v>3427</v>
      </c>
      <c r="D3139" s="1" t="s">
        <v>85</v>
      </c>
      <c r="E3139" s="80" t="s">
        <v>61</v>
      </c>
      <c r="F3139" s="39" t="s">
        <v>69</v>
      </c>
      <c r="G3139" s="98">
        <v>13.14</v>
      </c>
      <c r="H3139" s="98">
        <v>0.78</v>
      </c>
      <c r="I3139" s="98">
        <v>13.92</v>
      </c>
      <c r="J3139" s="99">
        <v>458</v>
      </c>
      <c r="K3139" s="39" t="s">
        <v>69</v>
      </c>
      <c r="L3139" s="1">
        <v>15.93</v>
      </c>
      <c r="M3139" s="1">
        <v>29.85</v>
      </c>
      <c r="N3139" s="100">
        <v>475</v>
      </c>
      <c r="O3139" s="39" t="s">
        <v>69</v>
      </c>
      <c r="P3139" s="1">
        <v>24.61</v>
      </c>
      <c r="Q3139" s="39">
        <f>+P3139+M3139</f>
        <v>54.46</v>
      </c>
      <c r="R3139" s="99">
        <v>214</v>
      </c>
    </row>
    <row r="3140" spans="3:18" x14ac:dyDescent="0.15">
      <c r="C3140" s="97" t="s">
        <v>3165</v>
      </c>
      <c r="D3140" s="1" t="s">
        <v>68</v>
      </c>
      <c r="E3140" s="80" t="s">
        <v>61</v>
      </c>
      <c r="F3140" s="39" t="s">
        <v>62</v>
      </c>
      <c r="J3140" s="80"/>
      <c r="K3140" s="39"/>
      <c r="N3140" s="100"/>
      <c r="O3140" s="39"/>
      <c r="Q3140" s="39"/>
      <c r="R3140" s="80"/>
    </row>
    <row r="3141" spans="3:18" x14ac:dyDescent="0.15">
      <c r="C3141" s="97" t="s">
        <v>3166</v>
      </c>
      <c r="D3141" s="1" t="s">
        <v>68</v>
      </c>
      <c r="E3141" s="80" t="s">
        <v>61</v>
      </c>
      <c r="F3141" s="39" t="s">
        <v>62</v>
      </c>
      <c r="J3141" s="80"/>
      <c r="K3141" s="39"/>
      <c r="N3141" s="100"/>
      <c r="O3141" s="39"/>
      <c r="Q3141" s="39"/>
      <c r="R3141" s="80"/>
    </row>
    <row r="3142" spans="3:18" x14ac:dyDescent="0.15">
      <c r="C3142" s="97" t="s">
        <v>3167</v>
      </c>
      <c r="D3142" s="1" t="s">
        <v>79</v>
      </c>
      <c r="E3142" s="80" t="s">
        <v>61</v>
      </c>
      <c r="F3142" s="39" t="s">
        <v>62</v>
      </c>
      <c r="J3142" s="80"/>
      <c r="K3142" s="39"/>
      <c r="N3142" s="100"/>
      <c r="O3142" s="39"/>
      <c r="Q3142" s="39"/>
      <c r="R3142" s="80"/>
    </row>
    <row r="3143" spans="3:18" x14ac:dyDescent="0.15">
      <c r="C3143" s="97" t="s">
        <v>3437</v>
      </c>
      <c r="D3143" s="1" t="s">
        <v>85</v>
      </c>
      <c r="E3143" s="80" t="s">
        <v>61</v>
      </c>
      <c r="F3143" s="39" t="s">
        <v>69</v>
      </c>
      <c r="G3143" s="98">
        <v>12.21</v>
      </c>
      <c r="H3143" s="98">
        <v>1.1000000000000001</v>
      </c>
      <c r="I3143" s="98">
        <v>13.31</v>
      </c>
      <c r="J3143" s="99">
        <v>642</v>
      </c>
      <c r="K3143" s="39" t="s">
        <v>69</v>
      </c>
      <c r="L3143" s="1">
        <v>17.54</v>
      </c>
      <c r="M3143" s="1">
        <v>30.85</v>
      </c>
      <c r="N3143" s="100">
        <v>317</v>
      </c>
      <c r="O3143" s="39" t="s">
        <v>69</v>
      </c>
      <c r="P3143" s="1">
        <v>24.14</v>
      </c>
      <c r="Q3143" s="39">
        <f>+P3143+M3143</f>
        <v>54.99</v>
      </c>
      <c r="R3143" s="99">
        <v>189</v>
      </c>
    </row>
    <row r="3144" spans="3:18" x14ac:dyDescent="0.15">
      <c r="C3144" s="97" t="s">
        <v>3169</v>
      </c>
      <c r="D3144" s="1" t="s">
        <v>68</v>
      </c>
      <c r="E3144" s="80" t="s">
        <v>61</v>
      </c>
      <c r="F3144" s="39" t="s">
        <v>62</v>
      </c>
      <c r="J3144" s="80"/>
      <c r="K3144" s="39"/>
      <c r="N3144" s="100"/>
      <c r="O3144" s="39"/>
      <c r="Q3144" s="39"/>
      <c r="R3144" s="80"/>
    </row>
    <row r="3145" spans="3:18" x14ac:dyDescent="0.15">
      <c r="C3145" s="97" t="s">
        <v>3170</v>
      </c>
      <c r="D3145" s="1" t="s">
        <v>85</v>
      </c>
      <c r="E3145" s="80" t="s">
        <v>61</v>
      </c>
      <c r="F3145" s="39" t="s">
        <v>69</v>
      </c>
      <c r="G3145" s="1">
        <v>10.7</v>
      </c>
      <c r="H3145" s="1">
        <v>1.1000000000000001</v>
      </c>
      <c r="I3145" s="1">
        <v>11.799999999999999</v>
      </c>
      <c r="J3145" s="80">
        <v>1113</v>
      </c>
      <c r="K3145" s="39" t="s">
        <v>62</v>
      </c>
      <c r="N3145" s="100"/>
      <c r="O3145" s="39"/>
      <c r="Q3145" s="39"/>
      <c r="R3145" s="80"/>
    </row>
    <row r="3146" spans="3:18" x14ac:dyDescent="0.15">
      <c r="C3146" s="97" t="s">
        <v>3171</v>
      </c>
      <c r="D3146" s="1" t="s">
        <v>60</v>
      </c>
      <c r="E3146" s="80" t="s">
        <v>61</v>
      </c>
      <c r="F3146" s="39" t="s">
        <v>62</v>
      </c>
      <c r="J3146" s="80"/>
      <c r="K3146" s="39"/>
      <c r="N3146" s="100"/>
      <c r="O3146" s="39"/>
      <c r="Q3146" s="39"/>
      <c r="R3146" s="80"/>
    </row>
    <row r="3147" spans="3:18" x14ac:dyDescent="0.15">
      <c r="C3147" s="97" t="s">
        <v>3172</v>
      </c>
      <c r="D3147" s="1" t="s">
        <v>66</v>
      </c>
      <c r="E3147" s="80" t="s">
        <v>61</v>
      </c>
      <c r="F3147" s="39" t="s">
        <v>62</v>
      </c>
      <c r="J3147" s="80"/>
      <c r="K3147" s="39"/>
      <c r="N3147" s="100"/>
      <c r="O3147" s="39"/>
      <c r="Q3147" s="39"/>
      <c r="R3147" s="80"/>
    </row>
    <row r="3148" spans="3:18" x14ac:dyDescent="0.15">
      <c r="C3148" s="97" t="s">
        <v>3173</v>
      </c>
      <c r="D3148" s="1" t="s">
        <v>68</v>
      </c>
      <c r="E3148" s="80" t="s">
        <v>61</v>
      </c>
      <c r="F3148" s="39" t="s">
        <v>62</v>
      </c>
      <c r="J3148" s="80"/>
      <c r="K3148" s="39"/>
      <c r="N3148" s="100"/>
      <c r="O3148" s="39"/>
      <c r="Q3148" s="39"/>
      <c r="R3148" s="80"/>
    </row>
    <row r="3149" spans="3:18" x14ac:dyDescent="0.15">
      <c r="C3149" s="97" t="s">
        <v>3174</v>
      </c>
      <c r="D3149" s="1" t="s">
        <v>64</v>
      </c>
      <c r="E3149" s="80" t="s">
        <v>61</v>
      </c>
      <c r="F3149" s="39" t="s">
        <v>62</v>
      </c>
      <c r="J3149" s="80"/>
      <c r="K3149" s="39"/>
      <c r="N3149" s="100"/>
      <c r="O3149" s="39"/>
      <c r="Q3149" s="39"/>
      <c r="R3149" s="80"/>
    </row>
    <row r="3150" spans="3:18" x14ac:dyDescent="0.15">
      <c r="C3150" s="97" t="s">
        <v>3175</v>
      </c>
      <c r="D3150" s="1" t="s">
        <v>79</v>
      </c>
      <c r="E3150" s="80" t="s">
        <v>61</v>
      </c>
      <c r="F3150" s="39" t="s">
        <v>69</v>
      </c>
      <c r="G3150" s="1">
        <v>10.81</v>
      </c>
      <c r="H3150" s="1">
        <v>0.31</v>
      </c>
      <c r="I3150" s="1">
        <v>11.120000000000001</v>
      </c>
      <c r="J3150" s="80">
        <v>1277</v>
      </c>
      <c r="K3150" s="39" t="s">
        <v>62</v>
      </c>
      <c r="N3150" s="100"/>
      <c r="O3150" s="39"/>
      <c r="Q3150" s="39"/>
      <c r="R3150" s="80"/>
    </row>
    <row r="3151" spans="3:18" x14ac:dyDescent="0.15">
      <c r="C3151" s="97" t="s">
        <v>3176</v>
      </c>
      <c r="D3151" s="1" t="s">
        <v>64</v>
      </c>
      <c r="E3151" s="80" t="s">
        <v>61</v>
      </c>
      <c r="F3151" s="39" t="s">
        <v>62</v>
      </c>
      <c r="J3151" s="80"/>
      <c r="K3151" s="39"/>
      <c r="N3151" s="100"/>
      <c r="O3151" s="39"/>
      <c r="Q3151" s="39"/>
      <c r="R3151" s="80"/>
    </row>
    <row r="3152" spans="3:18" x14ac:dyDescent="0.15">
      <c r="C3152" s="97" t="s">
        <v>3177</v>
      </c>
      <c r="D3152" s="1" t="s">
        <v>64</v>
      </c>
      <c r="E3152" s="80" t="s">
        <v>61</v>
      </c>
      <c r="F3152" s="39" t="s">
        <v>62</v>
      </c>
      <c r="J3152" s="80"/>
      <c r="K3152" s="39"/>
      <c r="N3152" s="100"/>
      <c r="O3152" s="39"/>
      <c r="Q3152" s="39"/>
      <c r="R3152" s="80"/>
    </row>
    <row r="3153" spans="3:18" x14ac:dyDescent="0.15">
      <c r="C3153" s="97" t="s">
        <v>3178</v>
      </c>
      <c r="D3153" s="1" t="s">
        <v>64</v>
      </c>
      <c r="E3153" s="80" t="s">
        <v>61</v>
      </c>
      <c r="F3153" s="39" t="s">
        <v>62</v>
      </c>
      <c r="J3153" s="80"/>
      <c r="K3153" s="39"/>
      <c r="N3153" s="100"/>
      <c r="O3153" s="39"/>
      <c r="Q3153" s="39"/>
      <c r="R3153" s="80"/>
    </row>
    <row r="3154" spans="3:18" x14ac:dyDescent="0.15">
      <c r="C3154" s="97" t="s">
        <v>3179</v>
      </c>
      <c r="D3154" s="1" t="s">
        <v>68</v>
      </c>
      <c r="E3154" s="80" t="s">
        <v>61</v>
      </c>
      <c r="F3154" s="39" t="s">
        <v>62</v>
      </c>
      <c r="J3154" s="80"/>
      <c r="K3154" s="39"/>
      <c r="N3154" s="100"/>
      <c r="O3154" s="39"/>
      <c r="Q3154" s="39"/>
      <c r="R3154" s="80"/>
    </row>
    <row r="3155" spans="3:18" x14ac:dyDescent="0.15">
      <c r="C3155" s="97" t="s">
        <v>3180</v>
      </c>
      <c r="D3155" s="1" t="s">
        <v>85</v>
      </c>
      <c r="E3155" s="80" t="s">
        <v>61</v>
      </c>
      <c r="F3155" s="39" t="s">
        <v>62</v>
      </c>
      <c r="J3155" s="80"/>
      <c r="K3155" s="39"/>
      <c r="N3155" s="100"/>
      <c r="O3155" s="39"/>
      <c r="Q3155" s="39"/>
      <c r="R3155" s="80"/>
    </row>
    <row r="3156" spans="3:18" x14ac:dyDescent="0.15">
      <c r="C3156" s="97" t="s">
        <v>3181</v>
      </c>
      <c r="D3156" s="1" t="s">
        <v>68</v>
      </c>
      <c r="E3156" s="80" t="s">
        <v>61</v>
      </c>
      <c r="F3156" s="39" t="s">
        <v>62</v>
      </c>
      <c r="J3156" s="80"/>
      <c r="K3156" s="39"/>
      <c r="N3156" s="100"/>
      <c r="O3156" s="39"/>
      <c r="Q3156" s="39"/>
      <c r="R3156" s="80"/>
    </row>
    <row r="3157" spans="3:18" x14ac:dyDescent="0.15">
      <c r="C3157" s="97" t="s">
        <v>3458</v>
      </c>
      <c r="D3157" s="1" t="s">
        <v>64</v>
      </c>
      <c r="E3157" s="80" t="s">
        <v>61</v>
      </c>
      <c r="F3157" s="39" t="s">
        <v>69</v>
      </c>
      <c r="G3157" s="98">
        <v>11.83</v>
      </c>
      <c r="H3157" s="98">
        <v>2.84</v>
      </c>
      <c r="I3157" s="98">
        <v>14.67</v>
      </c>
      <c r="J3157" s="99">
        <v>281</v>
      </c>
      <c r="K3157" s="39" t="s">
        <v>69</v>
      </c>
      <c r="L3157" s="1">
        <v>16.989999999999998</v>
      </c>
      <c r="M3157" s="1">
        <v>31.659999999999997</v>
      </c>
      <c r="N3157" s="100">
        <v>222</v>
      </c>
      <c r="O3157" s="39" t="s">
        <v>69</v>
      </c>
      <c r="P3157" s="1">
        <v>21.02</v>
      </c>
      <c r="Q3157" s="39">
        <f>+P3157+M3157</f>
        <v>52.679999999999993</v>
      </c>
      <c r="R3157" s="99">
        <v>286</v>
      </c>
    </row>
    <row r="3158" spans="3:18" x14ac:dyDescent="0.15">
      <c r="C3158" s="97" t="s">
        <v>3183</v>
      </c>
      <c r="D3158" s="1" t="s">
        <v>68</v>
      </c>
      <c r="E3158" s="80" t="s">
        <v>61</v>
      </c>
      <c r="F3158" s="39" t="s">
        <v>62</v>
      </c>
      <c r="J3158" s="80"/>
      <c r="K3158" s="39"/>
      <c r="N3158" s="100"/>
      <c r="O3158" s="39"/>
      <c r="Q3158" s="39"/>
      <c r="R3158" s="80"/>
    </row>
    <row r="3159" spans="3:18" x14ac:dyDescent="0.15">
      <c r="C3159" s="97" t="s">
        <v>3184</v>
      </c>
      <c r="D3159" s="1" t="s">
        <v>64</v>
      </c>
      <c r="E3159" s="80" t="s">
        <v>61</v>
      </c>
      <c r="F3159" s="39" t="s">
        <v>69</v>
      </c>
      <c r="G3159" s="98">
        <v>11.26</v>
      </c>
      <c r="H3159" s="98">
        <v>0.31</v>
      </c>
      <c r="I3159" s="98">
        <v>11.57</v>
      </c>
      <c r="J3159" s="99">
        <v>1182</v>
      </c>
      <c r="K3159" s="39" t="s">
        <v>69</v>
      </c>
      <c r="L3159" s="1">
        <v>15.22</v>
      </c>
      <c r="M3159" s="1">
        <v>26.79</v>
      </c>
      <c r="N3159" s="100">
        <v>780</v>
      </c>
      <c r="O3159" s="39" t="s">
        <v>62</v>
      </c>
      <c r="Q3159" s="39"/>
      <c r="R3159" s="80"/>
    </row>
    <row r="3160" spans="3:18" x14ac:dyDescent="0.15">
      <c r="C3160" s="97" t="s">
        <v>3185</v>
      </c>
      <c r="D3160" s="1" t="s">
        <v>68</v>
      </c>
      <c r="E3160" s="80" t="s">
        <v>61</v>
      </c>
      <c r="F3160" s="39" t="s">
        <v>69</v>
      </c>
      <c r="G3160" s="1">
        <v>11.23</v>
      </c>
      <c r="H3160" s="1">
        <v>1.73</v>
      </c>
      <c r="I3160" s="1">
        <v>12.96</v>
      </c>
      <c r="J3160" s="80">
        <v>758</v>
      </c>
      <c r="K3160" s="39" t="s">
        <v>62</v>
      </c>
      <c r="N3160" s="100"/>
      <c r="O3160" s="39"/>
      <c r="Q3160" s="39"/>
      <c r="R3160" s="80"/>
    </row>
    <row r="3161" spans="3:18" x14ac:dyDescent="0.15">
      <c r="C3161" s="97" t="s">
        <v>3186</v>
      </c>
      <c r="D3161" s="1" t="s">
        <v>72</v>
      </c>
      <c r="E3161" s="80" t="s">
        <v>61</v>
      </c>
      <c r="F3161" s="39" t="s">
        <v>69</v>
      </c>
      <c r="G3161" s="1">
        <v>13.42</v>
      </c>
      <c r="H3161" s="1">
        <v>2.52</v>
      </c>
      <c r="I3161" s="1">
        <v>15.94</v>
      </c>
      <c r="J3161" s="80">
        <v>100</v>
      </c>
      <c r="K3161" s="39" t="s">
        <v>62</v>
      </c>
      <c r="N3161" s="100"/>
      <c r="O3161" s="39"/>
      <c r="Q3161" s="39"/>
      <c r="R3161" s="80"/>
    </row>
    <row r="3162" spans="3:18" x14ac:dyDescent="0.15">
      <c r="C3162" s="97" t="s">
        <v>3187</v>
      </c>
      <c r="D3162" s="1" t="s">
        <v>72</v>
      </c>
      <c r="E3162" s="80" t="s">
        <v>61</v>
      </c>
      <c r="F3162" s="39" t="s">
        <v>62</v>
      </c>
      <c r="J3162" s="80"/>
      <c r="K3162" s="39"/>
      <c r="N3162" s="100"/>
      <c r="O3162" s="39"/>
      <c r="Q3162" s="39"/>
      <c r="R3162" s="80"/>
    </row>
    <row r="3163" spans="3:18" x14ac:dyDescent="0.15">
      <c r="C3163" s="97" t="s">
        <v>3188</v>
      </c>
      <c r="D3163" s="1" t="s">
        <v>79</v>
      </c>
      <c r="E3163" s="80" t="s">
        <v>61</v>
      </c>
      <c r="F3163" s="39" t="s">
        <v>62</v>
      </c>
      <c r="J3163" s="80"/>
      <c r="K3163" s="39"/>
      <c r="N3163" s="100"/>
      <c r="O3163" s="39"/>
      <c r="Q3163" s="39"/>
      <c r="R3163" s="80"/>
    </row>
    <row r="3164" spans="3:18" x14ac:dyDescent="0.15">
      <c r="C3164" s="97" t="s">
        <v>3189</v>
      </c>
      <c r="D3164" s="1" t="s">
        <v>64</v>
      </c>
      <c r="E3164" s="80" t="s">
        <v>61</v>
      </c>
      <c r="F3164" s="39" t="s">
        <v>62</v>
      </c>
      <c r="J3164" s="80"/>
      <c r="K3164" s="39"/>
      <c r="N3164" s="100"/>
      <c r="O3164" s="39"/>
      <c r="Q3164" s="39"/>
      <c r="R3164" s="80"/>
    </row>
    <row r="3165" spans="3:18" x14ac:dyDescent="0.15">
      <c r="C3165" s="97" t="s">
        <v>3190</v>
      </c>
      <c r="D3165" s="1" t="s">
        <v>68</v>
      </c>
      <c r="E3165" s="80" t="s">
        <v>61</v>
      </c>
      <c r="F3165" s="39" t="s">
        <v>62</v>
      </c>
      <c r="J3165" s="80"/>
      <c r="K3165" s="39"/>
      <c r="N3165" s="100"/>
      <c r="O3165" s="39"/>
      <c r="Q3165" s="39"/>
      <c r="R3165" s="80"/>
    </row>
    <row r="3166" spans="3:18" x14ac:dyDescent="0.15">
      <c r="C3166" s="97" t="s">
        <v>3191</v>
      </c>
      <c r="D3166" s="1" t="s">
        <v>60</v>
      </c>
      <c r="E3166" s="80" t="s">
        <v>61</v>
      </c>
      <c r="F3166" s="39" t="s">
        <v>62</v>
      </c>
      <c r="J3166" s="80"/>
      <c r="K3166" s="39"/>
      <c r="N3166" s="100"/>
      <c r="O3166" s="39"/>
      <c r="Q3166" s="39"/>
      <c r="R3166" s="80"/>
    </row>
    <row r="3167" spans="3:18" x14ac:dyDescent="0.15">
      <c r="C3167" s="97" t="s">
        <v>3192</v>
      </c>
      <c r="D3167" s="1" t="s">
        <v>68</v>
      </c>
      <c r="E3167" s="80" t="s">
        <v>61</v>
      </c>
      <c r="F3167" s="39" t="s">
        <v>62</v>
      </c>
      <c r="J3167" s="80"/>
      <c r="K3167" s="39"/>
      <c r="N3167" s="100"/>
      <c r="O3167" s="39"/>
      <c r="Q3167" s="39"/>
      <c r="R3167" s="80"/>
    </row>
    <row r="3168" spans="3:18" x14ac:dyDescent="0.15">
      <c r="C3168" s="97" t="s">
        <v>3193</v>
      </c>
      <c r="D3168" s="1" t="s">
        <v>85</v>
      </c>
      <c r="E3168" s="80" t="s">
        <v>61</v>
      </c>
      <c r="F3168" s="39" t="s">
        <v>62</v>
      </c>
      <c r="J3168" s="80"/>
      <c r="K3168" s="39"/>
      <c r="N3168" s="100"/>
      <c r="O3168" s="39"/>
      <c r="Q3168" s="39"/>
      <c r="R3168" s="80"/>
    </row>
    <row r="3169" spans="2:18" x14ac:dyDescent="0.15">
      <c r="C3169" s="97" t="s">
        <v>3194</v>
      </c>
      <c r="D3169" s="1" t="s">
        <v>66</v>
      </c>
      <c r="E3169" s="80" t="s">
        <v>88</v>
      </c>
      <c r="F3169" s="39" t="s">
        <v>62</v>
      </c>
      <c r="J3169" s="80"/>
      <c r="K3169" s="39"/>
      <c r="N3169" s="100"/>
      <c r="O3169" s="39"/>
      <c r="Q3169" s="39"/>
      <c r="R3169" s="80"/>
    </row>
    <row r="3170" spans="2:18" x14ac:dyDescent="0.15">
      <c r="C3170" s="97" t="s">
        <v>3195</v>
      </c>
      <c r="D3170" s="1" t="s">
        <v>79</v>
      </c>
      <c r="E3170" s="80" t="s">
        <v>61</v>
      </c>
      <c r="F3170" s="39" t="s">
        <v>62</v>
      </c>
      <c r="J3170" s="80"/>
      <c r="K3170" s="39"/>
      <c r="N3170" s="100"/>
      <c r="O3170" s="39"/>
      <c r="Q3170" s="39"/>
      <c r="R3170" s="80"/>
    </row>
    <row r="3171" spans="2:18" x14ac:dyDescent="0.15">
      <c r="B3171" s="259"/>
      <c r="C3171" s="260" t="s">
        <v>3196</v>
      </c>
      <c r="D3171" s="259" t="s">
        <v>66</v>
      </c>
      <c r="E3171" s="261" t="s">
        <v>61</v>
      </c>
      <c r="F3171" s="262" t="s">
        <v>62</v>
      </c>
      <c r="G3171" s="259"/>
      <c r="H3171" s="259"/>
      <c r="I3171" s="259"/>
      <c r="J3171" s="261"/>
      <c r="K3171" s="262"/>
      <c r="L3171" s="259"/>
      <c r="M3171" s="259"/>
      <c r="N3171" s="263"/>
      <c r="O3171" s="262"/>
      <c r="P3171" s="259"/>
      <c r="Q3171" s="262"/>
      <c r="R3171" s="261"/>
    </row>
    <row r="3172" spans="2:18" x14ac:dyDescent="0.15">
      <c r="C3172" s="97" t="s">
        <v>3197</v>
      </c>
      <c r="D3172" s="1" t="s">
        <v>68</v>
      </c>
      <c r="E3172" s="80" t="s">
        <v>61</v>
      </c>
      <c r="F3172" s="39" t="s">
        <v>69</v>
      </c>
      <c r="G3172" s="1">
        <v>10.130000000000001</v>
      </c>
      <c r="H3172" s="1">
        <v>1.1000000000000001</v>
      </c>
      <c r="I3172" s="1">
        <v>11.23</v>
      </c>
      <c r="J3172" s="80">
        <v>1256</v>
      </c>
      <c r="K3172" s="39" t="s">
        <v>62</v>
      </c>
      <c r="N3172" s="100"/>
      <c r="O3172" s="39"/>
      <c r="Q3172" s="39"/>
      <c r="R3172" s="80"/>
    </row>
    <row r="3173" spans="2:18" x14ac:dyDescent="0.15">
      <c r="C3173" s="97" t="s">
        <v>3198</v>
      </c>
      <c r="D3173" s="1" t="s">
        <v>66</v>
      </c>
      <c r="E3173" s="80" t="s">
        <v>61</v>
      </c>
      <c r="F3173" s="39" t="s">
        <v>69</v>
      </c>
      <c r="G3173" s="1">
        <v>10.36</v>
      </c>
      <c r="H3173" s="1">
        <v>1.26</v>
      </c>
      <c r="I3173" s="1">
        <v>11.62</v>
      </c>
      <c r="J3173" s="80">
        <v>1169</v>
      </c>
      <c r="K3173" s="39" t="s">
        <v>62</v>
      </c>
      <c r="N3173" s="100"/>
      <c r="O3173" s="39"/>
      <c r="Q3173" s="39"/>
      <c r="R3173" s="80"/>
    </row>
    <row r="3174" spans="2:18" x14ac:dyDescent="0.15">
      <c r="C3174" s="97" t="s">
        <v>3199</v>
      </c>
      <c r="D3174" s="1" t="s">
        <v>64</v>
      </c>
      <c r="E3174" s="80" t="s">
        <v>61</v>
      </c>
      <c r="F3174" s="39" t="s">
        <v>69</v>
      </c>
      <c r="G3174" s="1">
        <v>11.3</v>
      </c>
      <c r="H3174" s="1">
        <v>2.21</v>
      </c>
      <c r="I3174" s="1">
        <v>13.510000000000002</v>
      </c>
      <c r="J3174" s="80">
        <v>566</v>
      </c>
      <c r="K3174" s="39" t="s">
        <v>62</v>
      </c>
      <c r="N3174" s="100"/>
      <c r="O3174" s="39"/>
      <c r="Q3174" s="39"/>
      <c r="R3174" s="80"/>
    </row>
    <row r="3175" spans="2:18" x14ac:dyDescent="0.15">
      <c r="C3175" s="97" t="s">
        <v>3468</v>
      </c>
      <c r="D3175" s="1" t="s">
        <v>68</v>
      </c>
      <c r="E3175" s="80" t="s">
        <v>61</v>
      </c>
      <c r="F3175" s="39" t="s">
        <v>69</v>
      </c>
      <c r="G3175" s="98">
        <v>13.3</v>
      </c>
      <c r="H3175" s="98">
        <v>1.42</v>
      </c>
      <c r="I3175" s="98">
        <v>14.72</v>
      </c>
      <c r="J3175" s="99">
        <v>271</v>
      </c>
      <c r="K3175" s="39" t="s">
        <v>69</v>
      </c>
      <c r="L3175" s="1">
        <v>17.600000000000001</v>
      </c>
      <c r="M3175" s="1">
        <v>32.32</v>
      </c>
      <c r="N3175" s="100">
        <v>167</v>
      </c>
      <c r="O3175" s="39" t="s">
        <v>69</v>
      </c>
      <c r="P3175" s="1">
        <v>24.14</v>
      </c>
      <c r="Q3175" s="39">
        <f>+P3175+M3175</f>
        <v>56.46</v>
      </c>
      <c r="R3175" s="99">
        <v>122</v>
      </c>
    </row>
    <row r="3176" spans="2:18" x14ac:dyDescent="0.15">
      <c r="C3176" s="97" t="s">
        <v>3201</v>
      </c>
      <c r="D3176" s="1" t="s">
        <v>64</v>
      </c>
      <c r="E3176" s="80" t="s">
        <v>61</v>
      </c>
      <c r="F3176" s="39" t="s">
        <v>69</v>
      </c>
      <c r="G3176" s="1">
        <v>12.45</v>
      </c>
      <c r="H3176" s="1">
        <v>3</v>
      </c>
      <c r="I3176" s="1">
        <v>15.45</v>
      </c>
      <c r="J3176" s="80">
        <v>161</v>
      </c>
      <c r="K3176" s="39" t="s">
        <v>62</v>
      </c>
      <c r="N3176" s="100"/>
      <c r="O3176" s="39"/>
      <c r="Q3176" s="39"/>
      <c r="R3176" s="80"/>
    </row>
    <row r="3177" spans="2:18" x14ac:dyDescent="0.15">
      <c r="C3177" s="97" t="s">
        <v>3202</v>
      </c>
      <c r="D3177" s="1" t="s">
        <v>72</v>
      </c>
      <c r="E3177" s="80" t="s">
        <v>61</v>
      </c>
      <c r="F3177" s="39" t="s">
        <v>62</v>
      </c>
      <c r="J3177" s="80"/>
      <c r="K3177" s="39"/>
      <c r="N3177" s="100"/>
      <c r="O3177" s="39"/>
      <c r="Q3177" s="39"/>
      <c r="R3177" s="80"/>
    </row>
    <row r="3178" spans="2:18" x14ac:dyDescent="0.15">
      <c r="C3178" s="97" t="s">
        <v>3203</v>
      </c>
      <c r="D3178" s="1" t="s">
        <v>68</v>
      </c>
      <c r="E3178" s="80" t="s">
        <v>61</v>
      </c>
      <c r="F3178" s="39" t="s">
        <v>62</v>
      </c>
      <c r="J3178" s="80"/>
      <c r="K3178" s="39"/>
      <c r="N3178" s="100"/>
      <c r="O3178" s="39"/>
      <c r="Q3178" s="39"/>
      <c r="R3178" s="80"/>
    </row>
    <row r="3179" spans="2:18" x14ac:dyDescent="0.15">
      <c r="C3179" s="97" t="s">
        <v>3204</v>
      </c>
      <c r="D3179" s="1" t="s">
        <v>85</v>
      </c>
      <c r="E3179" s="80" t="s">
        <v>61</v>
      </c>
      <c r="F3179" s="39" t="s">
        <v>62</v>
      </c>
      <c r="J3179" s="80"/>
      <c r="K3179" s="39"/>
      <c r="N3179" s="100"/>
      <c r="O3179" s="39"/>
      <c r="Q3179" s="39"/>
      <c r="R3179" s="80"/>
    </row>
    <row r="3180" spans="2:18" x14ac:dyDescent="0.15">
      <c r="C3180" s="97" t="s">
        <v>3476</v>
      </c>
      <c r="D3180" s="1" t="s">
        <v>68</v>
      </c>
      <c r="E3180" s="80" t="s">
        <v>61</v>
      </c>
      <c r="F3180" s="39" t="s">
        <v>69</v>
      </c>
      <c r="G3180" s="98">
        <v>11.55</v>
      </c>
      <c r="H3180" s="98">
        <v>0.94</v>
      </c>
      <c r="I3180" s="98">
        <v>12.49</v>
      </c>
      <c r="J3180" s="99">
        <v>922</v>
      </c>
      <c r="K3180" s="39" t="s">
        <v>69</v>
      </c>
      <c r="L3180" s="1">
        <v>16.62</v>
      </c>
      <c r="M3180" s="1">
        <v>29.11</v>
      </c>
      <c r="N3180" s="100">
        <v>574</v>
      </c>
      <c r="O3180" s="39" t="s">
        <v>69</v>
      </c>
      <c r="P3180" s="1">
        <v>27.69</v>
      </c>
      <c r="Q3180" s="39">
        <f>+P3180+M3180</f>
        <v>56.8</v>
      </c>
      <c r="R3180" s="99">
        <v>110</v>
      </c>
    </row>
    <row r="3181" spans="2:18" x14ac:dyDescent="0.15">
      <c r="C3181" s="97" t="s">
        <v>3206</v>
      </c>
      <c r="D3181" s="1" t="s">
        <v>79</v>
      </c>
      <c r="E3181" s="80" t="s">
        <v>61</v>
      </c>
      <c r="F3181" s="39" t="s">
        <v>62</v>
      </c>
      <c r="J3181" s="80"/>
      <c r="K3181" s="39"/>
      <c r="N3181" s="100"/>
      <c r="O3181" s="39"/>
      <c r="Q3181" s="39"/>
      <c r="R3181" s="80"/>
    </row>
    <row r="3182" spans="2:18" x14ac:dyDescent="0.15">
      <c r="C3182" s="97" t="s">
        <v>3207</v>
      </c>
      <c r="D3182" s="1" t="s">
        <v>68</v>
      </c>
      <c r="E3182" s="80" t="s">
        <v>61</v>
      </c>
      <c r="F3182" s="39" t="s">
        <v>62</v>
      </c>
      <c r="J3182" s="80"/>
      <c r="K3182" s="39"/>
      <c r="N3182" s="100"/>
      <c r="O3182" s="39"/>
      <c r="Q3182" s="39"/>
      <c r="R3182" s="80"/>
    </row>
    <row r="3183" spans="2:18" x14ac:dyDescent="0.15">
      <c r="C3183" s="97" t="s">
        <v>3208</v>
      </c>
      <c r="D3183" s="1" t="s">
        <v>85</v>
      </c>
      <c r="E3183" s="80" t="s">
        <v>61</v>
      </c>
      <c r="F3183" s="39" t="s">
        <v>62</v>
      </c>
      <c r="J3183" s="80"/>
      <c r="K3183" s="39"/>
      <c r="N3183" s="100"/>
      <c r="O3183" s="39"/>
      <c r="Q3183" s="39"/>
      <c r="R3183" s="80"/>
    </row>
    <row r="3184" spans="2:18" x14ac:dyDescent="0.15">
      <c r="C3184" s="97" t="s">
        <v>3209</v>
      </c>
      <c r="D3184" s="1" t="s">
        <v>79</v>
      </c>
      <c r="E3184" s="80" t="s">
        <v>61</v>
      </c>
      <c r="F3184" s="39" t="s">
        <v>62</v>
      </c>
      <c r="J3184" s="80"/>
      <c r="K3184" s="39"/>
      <c r="N3184" s="100"/>
      <c r="O3184" s="39"/>
      <c r="Q3184" s="39"/>
      <c r="R3184" s="80"/>
    </row>
    <row r="3185" spans="2:18" x14ac:dyDescent="0.15">
      <c r="C3185" s="97" t="s">
        <v>3210</v>
      </c>
      <c r="D3185" s="1" t="s">
        <v>72</v>
      </c>
      <c r="E3185" s="80" t="s">
        <v>61</v>
      </c>
      <c r="F3185" s="39" t="s">
        <v>62</v>
      </c>
      <c r="J3185" s="80"/>
      <c r="K3185" s="39"/>
      <c r="N3185" s="100"/>
      <c r="O3185" s="39"/>
      <c r="Q3185" s="39"/>
      <c r="R3185" s="80"/>
    </row>
    <row r="3186" spans="2:18" x14ac:dyDescent="0.15">
      <c r="C3186" s="97" t="s">
        <v>3211</v>
      </c>
      <c r="D3186" s="1" t="s">
        <v>66</v>
      </c>
      <c r="E3186" s="80" t="s">
        <v>88</v>
      </c>
      <c r="F3186" s="39" t="s">
        <v>62</v>
      </c>
      <c r="J3186" s="80"/>
      <c r="K3186" s="39"/>
      <c r="N3186" s="100"/>
      <c r="O3186" s="39"/>
      <c r="Q3186" s="39"/>
      <c r="R3186" s="80"/>
    </row>
    <row r="3187" spans="2:18" x14ac:dyDescent="0.15">
      <c r="C3187" s="97" t="s">
        <v>3212</v>
      </c>
      <c r="D3187" s="1" t="s">
        <v>66</v>
      </c>
      <c r="E3187" s="80" t="s">
        <v>61</v>
      </c>
      <c r="F3187" s="39" t="s">
        <v>69</v>
      </c>
      <c r="G3187" s="98">
        <v>11.28</v>
      </c>
      <c r="H3187" s="98">
        <v>0.94</v>
      </c>
      <c r="I3187" s="98">
        <v>12.219999999999999</v>
      </c>
      <c r="J3187" s="99">
        <v>1003</v>
      </c>
      <c r="K3187" s="39" t="s">
        <v>69</v>
      </c>
      <c r="L3187" s="1">
        <v>15.7</v>
      </c>
      <c r="M3187" s="1">
        <v>27.919999999999998</v>
      </c>
      <c r="N3187" s="100">
        <v>708</v>
      </c>
      <c r="O3187" s="39" t="str">
        <f>+VLOOKUP(C3187,'[1]Notas 3º - TL'!$A$1:$B$678,2,"FALSO")</f>
        <v>SI</v>
      </c>
      <c r="Q3187" s="39"/>
      <c r="R3187" s="80"/>
    </row>
    <row r="3188" spans="2:18" x14ac:dyDescent="0.15">
      <c r="C3188" s="97" t="s">
        <v>3213</v>
      </c>
      <c r="D3188" s="1" t="s">
        <v>66</v>
      </c>
      <c r="E3188" s="80" t="s">
        <v>61</v>
      </c>
      <c r="F3188" s="39" t="s">
        <v>69</v>
      </c>
      <c r="G3188" s="1">
        <v>11.63</v>
      </c>
      <c r="H3188" s="1">
        <v>0.78</v>
      </c>
      <c r="I3188" s="1">
        <v>12.41</v>
      </c>
      <c r="J3188" s="80">
        <v>945</v>
      </c>
      <c r="K3188" s="39" t="s">
        <v>62</v>
      </c>
      <c r="N3188" s="100"/>
      <c r="O3188" s="39"/>
      <c r="Q3188" s="39"/>
      <c r="R3188" s="80"/>
    </row>
    <row r="3189" spans="2:18" x14ac:dyDescent="0.15">
      <c r="C3189" s="97" t="s">
        <v>3214</v>
      </c>
      <c r="D3189" s="1" t="s">
        <v>60</v>
      </c>
      <c r="E3189" s="80" t="s">
        <v>88</v>
      </c>
      <c r="F3189" s="39" t="s">
        <v>69</v>
      </c>
      <c r="G3189" s="1">
        <v>10.66</v>
      </c>
      <c r="H3189" s="1">
        <v>2.69</v>
      </c>
      <c r="I3189" s="1">
        <v>13.35</v>
      </c>
      <c r="J3189" s="80">
        <v>623</v>
      </c>
      <c r="K3189" s="39" t="s">
        <v>62</v>
      </c>
      <c r="N3189" s="100"/>
      <c r="O3189" s="39"/>
      <c r="Q3189" s="39"/>
      <c r="R3189" s="80"/>
    </row>
    <row r="3190" spans="2:18" x14ac:dyDescent="0.15">
      <c r="C3190" s="97" t="s">
        <v>3215</v>
      </c>
      <c r="D3190" s="1" t="s">
        <v>85</v>
      </c>
      <c r="E3190" s="80" t="s">
        <v>61</v>
      </c>
      <c r="F3190" s="39" t="s">
        <v>69</v>
      </c>
      <c r="G3190" s="1">
        <v>11.71</v>
      </c>
      <c r="H3190" s="1">
        <v>0.63</v>
      </c>
      <c r="I3190" s="1">
        <v>12.340000000000002</v>
      </c>
      <c r="J3190" s="80">
        <v>964</v>
      </c>
      <c r="K3190" s="39" t="s">
        <v>62</v>
      </c>
      <c r="N3190" s="100"/>
      <c r="O3190" s="39"/>
      <c r="Q3190" s="39"/>
      <c r="R3190" s="80"/>
    </row>
    <row r="3191" spans="2:18" x14ac:dyDescent="0.15">
      <c r="C3191" s="97" t="s">
        <v>3216</v>
      </c>
      <c r="D3191" s="1" t="s">
        <v>68</v>
      </c>
      <c r="E3191" s="80" t="s">
        <v>61</v>
      </c>
      <c r="F3191" s="39" t="s">
        <v>69</v>
      </c>
      <c r="G3191" s="98">
        <v>11.95</v>
      </c>
      <c r="H3191" s="98">
        <v>0.78</v>
      </c>
      <c r="I3191" s="98">
        <v>12.729999999999999</v>
      </c>
      <c r="J3191" s="99">
        <v>843</v>
      </c>
      <c r="K3191" s="39" t="s">
        <v>69</v>
      </c>
      <c r="L3191" s="1">
        <v>15.98</v>
      </c>
      <c r="M3191" s="1">
        <v>28.71</v>
      </c>
      <c r="N3191" s="100">
        <v>619</v>
      </c>
      <c r="O3191" s="39" t="str">
        <f>+VLOOKUP(C3191,'[1]Notas 3º - TL'!$A$1:$B$678,2,"FALSO")</f>
        <v>SI</v>
      </c>
      <c r="Q3191" s="39"/>
      <c r="R3191" s="80"/>
    </row>
    <row r="3192" spans="2:18" x14ac:dyDescent="0.15">
      <c r="C3192" s="97" t="s">
        <v>3217</v>
      </c>
      <c r="D3192" s="1" t="s">
        <v>66</v>
      </c>
      <c r="E3192" s="80" t="s">
        <v>61</v>
      </c>
      <c r="F3192" s="39" t="s">
        <v>69</v>
      </c>
      <c r="G3192" s="98">
        <v>11.46</v>
      </c>
      <c r="H3192" s="98">
        <v>1.26</v>
      </c>
      <c r="I3192" s="98">
        <v>12.72</v>
      </c>
      <c r="J3192" s="99">
        <v>849</v>
      </c>
      <c r="K3192" s="39" t="s">
        <v>69</v>
      </c>
      <c r="L3192" s="1">
        <v>17.54</v>
      </c>
      <c r="M3192" s="1">
        <v>30.259999999999998</v>
      </c>
      <c r="N3192" s="100">
        <v>392</v>
      </c>
      <c r="O3192" s="39" t="str">
        <f>+VLOOKUP(C3192,'[1]Notas 3º - TL'!$A$1:$B$678,2,"FALSO")</f>
        <v>SI</v>
      </c>
      <c r="Q3192" s="39"/>
      <c r="R3192" s="80"/>
    </row>
    <row r="3193" spans="2:18" x14ac:dyDescent="0.15">
      <c r="B3193" s="259"/>
      <c r="C3193" s="260" t="s">
        <v>3218</v>
      </c>
      <c r="D3193" s="259" t="s">
        <v>68</v>
      </c>
      <c r="E3193" s="261" t="s">
        <v>61</v>
      </c>
      <c r="F3193" s="262" t="s">
        <v>62</v>
      </c>
      <c r="G3193" s="259"/>
      <c r="H3193" s="259"/>
      <c r="I3193" s="259"/>
      <c r="J3193" s="261"/>
      <c r="K3193" s="262"/>
      <c r="L3193" s="259"/>
      <c r="M3193" s="259"/>
      <c r="N3193" s="263"/>
      <c r="O3193" s="262"/>
      <c r="P3193" s="259"/>
      <c r="Q3193" s="262"/>
      <c r="R3193" s="261"/>
    </row>
    <row r="3194" spans="2:18" x14ac:dyDescent="0.15">
      <c r="C3194" s="97" t="s">
        <v>3219</v>
      </c>
      <c r="D3194" s="1" t="s">
        <v>60</v>
      </c>
      <c r="E3194" s="80" t="s">
        <v>61</v>
      </c>
      <c r="F3194" s="39" t="s">
        <v>62</v>
      </c>
      <c r="J3194" s="80"/>
      <c r="K3194" s="39"/>
      <c r="N3194" s="100"/>
      <c r="O3194" s="39"/>
      <c r="Q3194" s="39"/>
      <c r="R3194" s="80"/>
    </row>
    <row r="3195" spans="2:18" x14ac:dyDescent="0.15">
      <c r="C3195" s="97" t="s">
        <v>3220</v>
      </c>
      <c r="D3195" s="1" t="s">
        <v>85</v>
      </c>
      <c r="E3195" s="80" t="s">
        <v>61</v>
      </c>
      <c r="F3195" s="39" t="s">
        <v>62</v>
      </c>
      <c r="J3195" s="80"/>
      <c r="K3195" s="39"/>
      <c r="N3195" s="100"/>
      <c r="O3195" s="39"/>
      <c r="Q3195" s="39"/>
      <c r="R3195" s="80"/>
    </row>
    <row r="3196" spans="2:18" x14ac:dyDescent="0.15">
      <c r="C3196" s="97" t="s">
        <v>3221</v>
      </c>
      <c r="D3196" s="1" t="s">
        <v>68</v>
      </c>
      <c r="E3196" s="80" t="s">
        <v>61</v>
      </c>
      <c r="F3196" s="39" t="s">
        <v>62</v>
      </c>
      <c r="J3196" s="80"/>
      <c r="K3196" s="39"/>
      <c r="N3196" s="100"/>
      <c r="O3196" s="39"/>
      <c r="Q3196" s="39"/>
      <c r="R3196" s="80"/>
    </row>
    <row r="3197" spans="2:18" x14ac:dyDescent="0.15">
      <c r="C3197" s="97" t="s">
        <v>3477</v>
      </c>
      <c r="D3197" s="1" t="s">
        <v>79</v>
      </c>
      <c r="E3197" s="80" t="s">
        <v>61</v>
      </c>
      <c r="F3197" s="39" t="s">
        <v>69</v>
      </c>
      <c r="G3197" s="98">
        <v>13.83</v>
      </c>
      <c r="H3197" s="98">
        <v>2.36</v>
      </c>
      <c r="I3197" s="98">
        <v>16.190000000000001</v>
      </c>
      <c r="J3197" s="99">
        <v>83</v>
      </c>
      <c r="K3197" s="39" t="s">
        <v>69</v>
      </c>
      <c r="L3197" s="1">
        <v>15.73</v>
      </c>
      <c r="M3197" s="1">
        <v>31.92</v>
      </c>
      <c r="N3197" s="100">
        <v>196</v>
      </c>
      <c r="O3197" s="39" t="s">
        <v>69</v>
      </c>
      <c r="P3197" s="1">
        <v>25.1</v>
      </c>
      <c r="Q3197" s="39">
        <f>+P3197+M3197</f>
        <v>57.02</v>
      </c>
      <c r="R3197" s="99">
        <v>106</v>
      </c>
    </row>
    <row r="3198" spans="2:18" x14ac:dyDescent="0.15">
      <c r="C3198" s="97" t="s">
        <v>3223</v>
      </c>
      <c r="D3198" s="1" t="s">
        <v>326</v>
      </c>
      <c r="E3198" s="80" t="s">
        <v>88</v>
      </c>
      <c r="F3198" s="39" t="s">
        <v>62</v>
      </c>
      <c r="J3198" s="80"/>
      <c r="K3198" s="39"/>
      <c r="N3198" s="100"/>
      <c r="O3198" s="39"/>
      <c r="Q3198" s="39"/>
      <c r="R3198" s="80"/>
    </row>
    <row r="3199" spans="2:18" x14ac:dyDescent="0.15">
      <c r="C3199" s="97" t="s">
        <v>3224</v>
      </c>
      <c r="D3199" s="1" t="s">
        <v>68</v>
      </c>
      <c r="E3199" s="80" t="s">
        <v>61</v>
      </c>
      <c r="F3199" s="39" t="s">
        <v>62</v>
      </c>
      <c r="J3199" s="80"/>
      <c r="K3199" s="39"/>
      <c r="N3199" s="100"/>
      <c r="O3199" s="39"/>
      <c r="Q3199" s="39"/>
      <c r="R3199" s="80"/>
    </row>
    <row r="3200" spans="2:18" x14ac:dyDescent="0.15">
      <c r="C3200" s="97" t="s">
        <v>3225</v>
      </c>
      <c r="D3200" s="1" t="s">
        <v>68</v>
      </c>
      <c r="E3200" s="80" t="s">
        <v>61</v>
      </c>
      <c r="F3200" s="39" t="s">
        <v>62</v>
      </c>
      <c r="J3200" s="80"/>
      <c r="K3200" s="39"/>
      <c r="N3200" s="100"/>
      <c r="O3200" s="39"/>
      <c r="Q3200" s="39"/>
      <c r="R3200" s="80"/>
    </row>
    <row r="3201" spans="3:18" x14ac:dyDescent="0.15">
      <c r="C3201" s="97" t="s">
        <v>3226</v>
      </c>
      <c r="D3201" s="1" t="s">
        <v>64</v>
      </c>
      <c r="E3201" s="80" t="s">
        <v>88</v>
      </c>
      <c r="F3201" s="39" t="s">
        <v>62</v>
      </c>
      <c r="J3201" s="80"/>
      <c r="K3201" s="39"/>
      <c r="N3201" s="100"/>
      <c r="O3201" s="39"/>
      <c r="Q3201" s="39"/>
      <c r="R3201" s="80"/>
    </row>
    <row r="3202" spans="3:18" x14ac:dyDescent="0.15">
      <c r="C3202" s="97" t="s">
        <v>3227</v>
      </c>
      <c r="D3202" s="1" t="s">
        <v>68</v>
      </c>
      <c r="E3202" s="80" t="s">
        <v>61</v>
      </c>
      <c r="F3202" s="39" t="s">
        <v>62</v>
      </c>
      <c r="J3202" s="80"/>
      <c r="K3202" s="39"/>
      <c r="N3202" s="100"/>
      <c r="O3202" s="39"/>
      <c r="Q3202" s="39"/>
      <c r="R3202" s="80"/>
    </row>
    <row r="3203" spans="3:18" x14ac:dyDescent="0.15">
      <c r="C3203" s="97" t="s">
        <v>3228</v>
      </c>
      <c r="D3203" s="1" t="s">
        <v>64</v>
      </c>
      <c r="E3203" s="80" t="s">
        <v>61</v>
      </c>
      <c r="F3203" s="39" t="s">
        <v>69</v>
      </c>
      <c r="G3203" s="1">
        <v>10.23</v>
      </c>
      <c r="H3203" s="1">
        <v>1.57</v>
      </c>
      <c r="I3203" s="1">
        <v>11.8</v>
      </c>
      <c r="J3203" s="80">
        <v>1114</v>
      </c>
      <c r="K3203" s="39" t="s">
        <v>62</v>
      </c>
      <c r="N3203" s="100"/>
      <c r="O3203" s="39"/>
      <c r="Q3203" s="39"/>
      <c r="R3203" s="80"/>
    </row>
    <row r="3204" spans="3:18" x14ac:dyDescent="0.15">
      <c r="C3204" s="97" t="s">
        <v>3231</v>
      </c>
      <c r="D3204" s="1" t="s">
        <v>64</v>
      </c>
      <c r="E3204" s="80" t="s">
        <v>61</v>
      </c>
      <c r="F3204" s="39" t="s">
        <v>62</v>
      </c>
      <c r="J3204" s="80"/>
      <c r="K3204" s="39"/>
      <c r="N3204" s="100"/>
      <c r="O3204" s="39"/>
      <c r="Q3204" s="39"/>
      <c r="R3204" s="80"/>
    </row>
    <row r="3205" spans="3:18" x14ac:dyDescent="0.15">
      <c r="C3205" s="97" t="s">
        <v>3229</v>
      </c>
      <c r="D3205" s="1" t="s">
        <v>72</v>
      </c>
      <c r="E3205" s="80" t="s">
        <v>61</v>
      </c>
      <c r="F3205" s="39" t="s">
        <v>62</v>
      </c>
      <c r="J3205" s="80"/>
      <c r="K3205" s="39"/>
      <c r="N3205" s="100"/>
      <c r="O3205" s="39"/>
      <c r="Q3205" s="39"/>
      <c r="R3205" s="80"/>
    </row>
    <row r="3206" spans="3:18" x14ac:dyDescent="0.15">
      <c r="C3206" s="97" t="s">
        <v>3230</v>
      </c>
      <c r="D3206" s="1" t="s">
        <v>68</v>
      </c>
      <c r="E3206" s="80" t="s">
        <v>61</v>
      </c>
      <c r="F3206" s="39" t="s">
        <v>62</v>
      </c>
      <c r="J3206" s="80"/>
      <c r="K3206" s="39"/>
      <c r="N3206" s="100"/>
      <c r="O3206" s="39"/>
      <c r="Q3206" s="39"/>
      <c r="R3206" s="80"/>
    </row>
    <row r="3207" spans="3:18" x14ac:dyDescent="0.15">
      <c r="C3207" s="97" t="s">
        <v>3232</v>
      </c>
      <c r="D3207" s="1" t="s">
        <v>66</v>
      </c>
      <c r="E3207" s="80" t="s">
        <v>61</v>
      </c>
      <c r="F3207" s="39" t="s">
        <v>62</v>
      </c>
      <c r="J3207" s="80"/>
      <c r="K3207" s="39"/>
      <c r="N3207" s="100"/>
      <c r="O3207" s="39"/>
      <c r="Q3207" s="39"/>
      <c r="R3207" s="80"/>
    </row>
    <row r="3208" spans="3:18" x14ac:dyDescent="0.15">
      <c r="C3208" s="97" t="s">
        <v>3233</v>
      </c>
      <c r="D3208" s="1" t="s">
        <v>66</v>
      </c>
      <c r="E3208" s="80" t="s">
        <v>61</v>
      </c>
      <c r="F3208" s="39" t="s">
        <v>69</v>
      </c>
      <c r="G3208" s="98">
        <v>10.97</v>
      </c>
      <c r="H3208" s="98">
        <v>1.73</v>
      </c>
      <c r="I3208" s="98">
        <v>12.700000000000001</v>
      </c>
      <c r="J3208" s="99">
        <v>855</v>
      </c>
      <c r="K3208" s="39" t="s">
        <v>69</v>
      </c>
      <c r="L3208" s="1">
        <v>17.170000000000002</v>
      </c>
      <c r="M3208" s="1">
        <v>29.870000000000005</v>
      </c>
      <c r="N3208" s="100">
        <v>471</v>
      </c>
      <c r="O3208" s="39" t="str">
        <f>+VLOOKUP(C3208,'[1]Notas 3º - TL'!$A$1:$B$678,2,"FALSO")</f>
        <v>SI</v>
      </c>
      <c r="Q3208" s="39"/>
      <c r="R3208" s="80"/>
    </row>
    <row r="3209" spans="3:18" x14ac:dyDescent="0.15">
      <c r="C3209" s="97" t="s">
        <v>3234</v>
      </c>
      <c r="D3209" s="1" t="s">
        <v>64</v>
      </c>
      <c r="E3209" s="80" t="s">
        <v>61</v>
      </c>
      <c r="F3209" s="39" t="s">
        <v>62</v>
      </c>
      <c r="J3209" s="80"/>
      <c r="K3209" s="39"/>
      <c r="N3209" s="100"/>
      <c r="O3209" s="39"/>
      <c r="Q3209" s="39"/>
      <c r="R3209" s="80"/>
    </row>
    <row r="3210" spans="3:18" x14ac:dyDescent="0.15">
      <c r="C3210" s="97" t="s">
        <v>3235</v>
      </c>
      <c r="D3210" s="1" t="s">
        <v>60</v>
      </c>
      <c r="E3210" s="80" t="s">
        <v>61</v>
      </c>
      <c r="F3210" s="39" t="s">
        <v>62</v>
      </c>
      <c r="J3210" s="80"/>
      <c r="K3210" s="39"/>
      <c r="N3210" s="100"/>
      <c r="O3210" s="39"/>
      <c r="Q3210" s="39"/>
      <c r="R3210" s="80"/>
    </row>
    <row r="3211" spans="3:18" x14ac:dyDescent="0.15">
      <c r="C3211" s="97" t="s">
        <v>3236</v>
      </c>
      <c r="D3211" s="1" t="s">
        <v>64</v>
      </c>
      <c r="E3211" s="80" t="s">
        <v>61</v>
      </c>
      <c r="F3211" s="39" t="s">
        <v>69</v>
      </c>
      <c r="G3211" s="98">
        <v>11.08</v>
      </c>
      <c r="H3211" s="98">
        <v>0.94</v>
      </c>
      <c r="I3211" s="98">
        <v>12.02</v>
      </c>
      <c r="J3211" s="99">
        <v>1056</v>
      </c>
      <c r="K3211" s="39" t="s">
        <v>69</v>
      </c>
      <c r="L3211" s="1">
        <v>15.04</v>
      </c>
      <c r="M3211" s="1">
        <v>27.06</v>
      </c>
      <c r="N3211" s="100">
        <v>771</v>
      </c>
      <c r="O3211" s="39" t="s">
        <v>62</v>
      </c>
      <c r="Q3211" s="39"/>
      <c r="R3211" s="80"/>
    </row>
    <row r="3212" spans="3:18" x14ac:dyDescent="0.15">
      <c r="C3212" s="97" t="s">
        <v>3237</v>
      </c>
      <c r="D3212" s="1" t="s">
        <v>85</v>
      </c>
      <c r="E3212" s="80" t="s">
        <v>61</v>
      </c>
      <c r="F3212" s="39" t="s">
        <v>69</v>
      </c>
      <c r="G3212" s="1">
        <v>12.83</v>
      </c>
      <c r="H3212" s="1">
        <v>0.78</v>
      </c>
      <c r="I3212" s="1">
        <v>13.61</v>
      </c>
      <c r="J3212" s="80">
        <v>540</v>
      </c>
      <c r="K3212" s="39" t="s">
        <v>62</v>
      </c>
      <c r="N3212" s="100"/>
      <c r="O3212" s="39"/>
      <c r="Q3212" s="39"/>
      <c r="R3212" s="80"/>
    </row>
    <row r="3213" spans="3:18" x14ac:dyDescent="0.15">
      <c r="C3213" s="97" t="s">
        <v>3238</v>
      </c>
      <c r="D3213" s="1" t="s">
        <v>68</v>
      </c>
      <c r="E3213" s="80" t="s">
        <v>61</v>
      </c>
      <c r="F3213" s="39" t="s">
        <v>69</v>
      </c>
      <c r="G3213" s="1">
        <v>11.58</v>
      </c>
      <c r="H3213" s="1">
        <v>0.63</v>
      </c>
      <c r="I3213" s="1">
        <v>12.21</v>
      </c>
      <c r="J3213" s="80">
        <v>1005</v>
      </c>
      <c r="K3213" s="39" t="s">
        <v>62</v>
      </c>
      <c r="N3213" s="100"/>
      <c r="O3213" s="39"/>
      <c r="Q3213" s="39"/>
      <c r="R3213" s="80"/>
    </row>
    <row r="3214" spans="3:18" x14ac:dyDescent="0.15">
      <c r="C3214" s="97" t="s">
        <v>3239</v>
      </c>
      <c r="D3214" s="1" t="s">
        <v>79</v>
      </c>
      <c r="E3214" s="80" t="s">
        <v>61</v>
      </c>
      <c r="F3214" s="39" t="s">
        <v>62</v>
      </c>
      <c r="J3214" s="80"/>
      <c r="K3214" s="39"/>
      <c r="N3214" s="100"/>
      <c r="O3214" s="39"/>
      <c r="Q3214" s="39"/>
      <c r="R3214" s="80"/>
    </row>
    <row r="3215" spans="3:18" x14ac:dyDescent="0.15">
      <c r="C3215" s="97" t="s">
        <v>3240</v>
      </c>
      <c r="D3215" s="1" t="s">
        <v>79</v>
      </c>
      <c r="E3215" s="80" t="s">
        <v>61</v>
      </c>
      <c r="F3215" s="39" t="s">
        <v>62</v>
      </c>
      <c r="J3215" s="80"/>
      <c r="K3215" s="39"/>
      <c r="N3215" s="100"/>
      <c r="O3215" s="39"/>
      <c r="Q3215" s="39"/>
      <c r="R3215" s="80"/>
    </row>
    <row r="3216" spans="3:18" x14ac:dyDescent="0.15">
      <c r="C3216" s="97" t="s">
        <v>3241</v>
      </c>
      <c r="D3216" s="1" t="s">
        <v>72</v>
      </c>
      <c r="E3216" s="80" t="s">
        <v>61</v>
      </c>
      <c r="F3216" s="39" t="s">
        <v>62</v>
      </c>
      <c r="J3216" s="80"/>
      <c r="K3216" s="39"/>
      <c r="N3216" s="100"/>
      <c r="O3216" s="39"/>
      <c r="Q3216" s="39"/>
      <c r="R3216" s="80"/>
    </row>
    <row r="3217" spans="3:18" x14ac:dyDescent="0.15">
      <c r="C3217" s="97" t="s">
        <v>3242</v>
      </c>
      <c r="D3217" s="1" t="s">
        <v>79</v>
      </c>
      <c r="E3217" s="80" t="s">
        <v>88</v>
      </c>
      <c r="F3217" s="39" t="s">
        <v>62</v>
      </c>
      <c r="J3217" s="80"/>
      <c r="K3217" s="39"/>
      <c r="N3217" s="100"/>
      <c r="O3217" s="39"/>
      <c r="Q3217" s="39"/>
      <c r="R3217" s="80"/>
    </row>
    <row r="3218" spans="3:18" x14ac:dyDescent="0.15">
      <c r="C3218" s="97" t="s">
        <v>3243</v>
      </c>
      <c r="D3218" s="1" t="s">
        <v>72</v>
      </c>
      <c r="E3218" s="80" t="s">
        <v>61</v>
      </c>
      <c r="F3218" s="39" t="s">
        <v>62</v>
      </c>
      <c r="J3218" s="80"/>
      <c r="K3218" s="39"/>
      <c r="N3218" s="100"/>
      <c r="O3218" s="39"/>
      <c r="Q3218" s="39"/>
      <c r="R3218" s="80"/>
    </row>
    <row r="3219" spans="3:18" x14ac:dyDescent="0.15">
      <c r="C3219" s="97" t="s">
        <v>3244</v>
      </c>
      <c r="D3219" s="1" t="s">
        <v>82</v>
      </c>
      <c r="E3219" s="80" t="s">
        <v>61</v>
      </c>
      <c r="F3219" s="39" t="s">
        <v>62</v>
      </c>
      <c r="J3219" s="80"/>
      <c r="K3219" s="39"/>
      <c r="N3219" s="100"/>
      <c r="O3219" s="39"/>
      <c r="Q3219" s="39"/>
      <c r="R3219" s="80"/>
    </row>
    <row r="3220" spans="3:18" x14ac:dyDescent="0.15">
      <c r="C3220" s="97" t="s">
        <v>3245</v>
      </c>
      <c r="D3220" s="1" t="s">
        <v>68</v>
      </c>
      <c r="E3220" s="80" t="s">
        <v>61</v>
      </c>
      <c r="F3220" s="39" t="s">
        <v>62</v>
      </c>
      <c r="J3220" s="80"/>
      <c r="K3220" s="39"/>
      <c r="N3220" s="100"/>
      <c r="O3220" s="39"/>
      <c r="Q3220" s="39"/>
      <c r="R3220" s="80"/>
    </row>
    <row r="3221" spans="3:18" x14ac:dyDescent="0.15">
      <c r="C3221" s="97" t="s">
        <v>3246</v>
      </c>
      <c r="D3221" s="1" t="s">
        <v>85</v>
      </c>
      <c r="E3221" s="80" t="s">
        <v>61</v>
      </c>
      <c r="F3221" s="39" t="s">
        <v>62</v>
      </c>
      <c r="J3221" s="80"/>
      <c r="K3221" s="39"/>
      <c r="N3221" s="100"/>
      <c r="O3221" s="39"/>
      <c r="Q3221" s="39"/>
      <c r="R3221" s="80"/>
    </row>
    <row r="3222" spans="3:18" x14ac:dyDescent="0.15">
      <c r="C3222" s="97" t="s">
        <v>3247</v>
      </c>
      <c r="D3222" s="1" t="s">
        <v>68</v>
      </c>
      <c r="E3222" s="80" t="s">
        <v>61</v>
      </c>
      <c r="F3222" s="39" t="s">
        <v>69</v>
      </c>
      <c r="G3222" s="1">
        <v>11.93</v>
      </c>
      <c r="H3222" s="1">
        <v>1.57</v>
      </c>
      <c r="I3222" s="1">
        <v>13.5</v>
      </c>
      <c r="J3222" s="80">
        <v>571</v>
      </c>
      <c r="K3222" s="39" t="s">
        <v>62</v>
      </c>
      <c r="N3222" s="100"/>
      <c r="O3222" s="39"/>
      <c r="Q3222" s="39"/>
      <c r="R3222" s="80"/>
    </row>
    <row r="3223" spans="3:18" x14ac:dyDescent="0.15">
      <c r="C3223" s="97" t="s">
        <v>3248</v>
      </c>
      <c r="D3223" s="1" t="s">
        <v>60</v>
      </c>
      <c r="E3223" s="80" t="s">
        <v>61</v>
      </c>
      <c r="F3223" s="39" t="s">
        <v>69</v>
      </c>
      <c r="G3223" s="1">
        <v>11.4</v>
      </c>
      <c r="H3223" s="1">
        <v>0.78</v>
      </c>
      <c r="I3223" s="1">
        <v>12.18</v>
      </c>
      <c r="J3223" s="80">
        <v>1019</v>
      </c>
      <c r="K3223" s="39" t="s">
        <v>62</v>
      </c>
      <c r="N3223" s="100"/>
      <c r="O3223" s="39"/>
      <c r="Q3223" s="39"/>
      <c r="R3223" s="80"/>
    </row>
    <row r="3224" spans="3:18" x14ac:dyDescent="0.15">
      <c r="C3224" s="97" t="s">
        <v>3249</v>
      </c>
      <c r="D3224" s="1" t="s">
        <v>68</v>
      </c>
      <c r="E3224" s="80" t="s">
        <v>61</v>
      </c>
      <c r="F3224" s="39" t="s">
        <v>62</v>
      </c>
      <c r="J3224" s="80"/>
      <c r="K3224" s="39"/>
      <c r="N3224" s="100"/>
      <c r="O3224" s="39"/>
      <c r="Q3224" s="39"/>
      <c r="R3224" s="80"/>
    </row>
    <row r="3225" spans="3:18" x14ac:dyDescent="0.15">
      <c r="C3225" s="97" t="s">
        <v>3250</v>
      </c>
      <c r="D3225" s="1" t="s">
        <v>66</v>
      </c>
      <c r="E3225" s="80" t="s">
        <v>61</v>
      </c>
      <c r="F3225" s="39" t="s">
        <v>62</v>
      </c>
      <c r="J3225" s="80"/>
      <c r="K3225" s="39"/>
      <c r="N3225" s="100"/>
      <c r="O3225" s="39"/>
      <c r="Q3225" s="39"/>
      <c r="R3225" s="80"/>
    </row>
    <row r="3226" spans="3:18" x14ac:dyDescent="0.15">
      <c r="C3226" s="97" t="s">
        <v>3251</v>
      </c>
      <c r="D3226" s="1" t="s">
        <v>72</v>
      </c>
      <c r="E3226" s="80" t="s">
        <v>61</v>
      </c>
      <c r="F3226" s="39" t="s">
        <v>62</v>
      </c>
      <c r="J3226" s="80"/>
      <c r="K3226" s="39"/>
      <c r="N3226" s="100"/>
      <c r="O3226" s="39"/>
      <c r="Q3226" s="39"/>
      <c r="R3226" s="80"/>
    </row>
    <row r="3227" spans="3:18" x14ac:dyDescent="0.15">
      <c r="C3227" s="97" t="s">
        <v>3252</v>
      </c>
      <c r="D3227" s="1" t="s">
        <v>64</v>
      </c>
      <c r="E3227" s="80" t="s">
        <v>61</v>
      </c>
      <c r="F3227" s="39" t="s">
        <v>62</v>
      </c>
      <c r="J3227" s="80"/>
      <c r="K3227" s="39"/>
      <c r="N3227" s="100"/>
      <c r="O3227" s="39"/>
      <c r="Q3227" s="39"/>
      <c r="R3227" s="80"/>
    </row>
    <row r="3228" spans="3:18" x14ac:dyDescent="0.15">
      <c r="C3228" s="97" t="s">
        <v>3253</v>
      </c>
      <c r="D3228" s="1" t="s">
        <v>82</v>
      </c>
      <c r="E3228" s="80" t="s">
        <v>61</v>
      </c>
      <c r="F3228" s="39" t="s">
        <v>62</v>
      </c>
      <c r="J3228" s="80"/>
      <c r="K3228" s="39"/>
      <c r="N3228" s="100"/>
      <c r="O3228" s="39"/>
      <c r="Q3228" s="39"/>
      <c r="R3228" s="80"/>
    </row>
    <row r="3229" spans="3:18" x14ac:dyDescent="0.15">
      <c r="C3229" s="97" t="s">
        <v>3254</v>
      </c>
      <c r="D3229" s="1" t="s">
        <v>64</v>
      </c>
      <c r="E3229" s="80" t="s">
        <v>61</v>
      </c>
      <c r="F3229" s="39" t="s">
        <v>62</v>
      </c>
      <c r="J3229" s="80"/>
      <c r="K3229" s="39"/>
      <c r="N3229" s="100"/>
      <c r="O3229" s="39"/>
      <c r="Q3229" s="39"/>
      <c r="R3229" s="80"/>
    </row>
    <row r="3230" spans="3:18" x14ac:dyDescent="0.15">
      <c r="C3230" s="97" t="s">
        <v>3255</v>
      </c>
      <c r="D3230" s="1" t="s">
        <v>85</v>
      </c>
      <c r="E3230" s="80" t="s">
        <v>61</v>
      </c>
      <c r="F3230" s="39" t="s">
        <v>62</v>
      </c>
      <c r="J3230" s="80"/>
      <c r="K3230" s="39"/>
      <c r="N3230" s="100"/>
      <c r="O3230" s="39"/>
      <c r="Q3230" s="39"/>
      <c r="R3230" s="80"/>
    </row>
    <row r="3231" spans="3:18" x14ac:dyDescent="0.15">
      <c r="C3231" s="97" t="s">
        <v>3256</v>
      </c>
      <c r="D3231" s="1" t="s">
        <v>66</v>
      </c>
      <c r="E3231" s="80" t="s">
        <v>61</v>
      </c>
      <c r="F3231" s="39" t="s">
        <v>62</v>
      </c>
      <c r="J3231" s="80"/>
      <c r="K3231" s="39"/>
      <c r="N3231" s="100"/>
      <c r="O3231" s="39"/>
      <c r="Q3231" s="39"/>
      <c r="R3231" s="80"/>
    </row>
    <row r="3232" spans="3:18" x14ac:dyDescent="0.15">
      <c r="C3232" s="97" t="s">
        <v>3257</v>
      </c>
      <c r="D3232" s="1" t="s">
        <v>60</v>
      </c>
      <c r="E3232" s="80" t="s">
        <v>61</v>
      </c>
      <c r="F3232" s="39" t="s">
        <v>62</v>
      </c>
      <c r="J3232" s="80"/>
      <c r="K3232" s="39"/>
      <c r="N3232" s="100"/>
      <c r="O3232" s="39"/>
      <c r="Q3232" s="39"/>
      <c r="R3232" s="80"/>
    </row>
    <row r="3233" spans="3:18" x14ac:dyDescent="0.15">
      <c r="C3233" s="97" t="s">
        <v>3478</v>
      </c>
      <c r="D3233" s="1" t="s">
        <v>79</v>
      </c>
      <c r="E3233" s="80" t="s">
        <v>88</v>
      </c>
      <c r="F3233" s="39" t="s">
        <v>69</v>
      </c>
      <c r="G3233" s="98">
        <v>12.11</v>
      </c>
      <c r="H3233" s="98">
        <v>0.75</v>
      </c>
      <c r="I3233" s="98">
        <v>12.86</v>
      </c>
      <c r="J3233" s="99">
        <v>789</v>
      </c>
      <c r="K3233" s="39" t="s">
        <v>69</v>
      </c>
      <c r="L3233" s="1">
        <v>17.079999999999998</v>
      </c>
      <c r="M3233" s="1">
        <v>29.939999999999998</v>
      </c>
      <c r="N3233" s="100">
        <v>456</v>
      </c>
      <c r="O3233" s="39" t="s">
        <v>69</v>
      </c>
      <c r="P3233" s="1">
        <v>24.24</v>
      </c>
      <c r="Q3233" s="39">
        <f>+P3233+M3233</f>
        <v>54.179999999999993</v>
      </c>
      <c r="R3233" s="99">
        <v>229</v>
      </c>
    </row>
    <row r="3234" spans="3:18" x14ac:dyDescent="0.15">
      <c r="C3234" s="97" t="s">
        <v>3259</v>
      </c>
      <c r="D3234" s="1" t="s">
        <v>66</v>
      </c>
      <c r="E3234" s="80" t="s">
        <v>88</v>
      </c>
      <c r="F3234" s="39" t="s">
        <v>62</v>
      </c>
      <c r="J3234" s="80"/>
      <c r="K3234" s="39"/>
      <c r="N3234" s="100"/>
      <c r="O3234" s="39"/>
      <c r="Q3234" s="39"/>
      <c r="R3234" s="80"/>
    </row>
    <row r="3235" spans="3:18" x14ac:dyDescent="0.15">
      <c r="C3235" s="97" t="s">
        <v>3260</v>
      </c>
      <c r="D3235" s="1" t="s">
        <v>68</v>
      </c>
      <c r="E3235" s="80" t="s">
        <v>61</v>
      </c>
      <c r="F3235" s="39" t="s">
        <v>62</v>
      </c>
      <c r="J3235" s="80"/>
      <c r="K3235" s="39"/>
      <c r="N3235" s="100"/>
      <c r="O3235" s="39"/>
      <c r="Q3235" s="39"/>
      <c r="R3235" s="80"/>
    </row>
    <row r="3236" spans="3:18" x14ac:dyDescent="0.15">
      <c r="C3236" s="97" t="s">
        <v>3261</v>
      </c>
      <c r="D3236" s="1" t="s">
        <v>66</v>
      </c>
      <c r="E3236" s="80" t="s">
        <v>61</v>
      </c>
      <c r="F3236" s="39" t="s">
        <v>62</v>
      </c>
      <c r="J3236" s="80"/>
      <c r="K3236" s="39"/>
      <c r="N3236" s="100"/>
      <c r="O3236" s="39"/>
      <c r="Q3236" s="39"/>
      <c r="R3236" s="80"/>
    </row>
    <row r="3237" spans="3:18" x14ac:dyDescent="0.15">
      <c r="C3237" s="97" t="s">
        <v>3262</v>
      </c>
      <c r="D3237" s="1" t="s">
        <v>72</v>
      </c>
      <c r="E3237" s="80" t="s">
        <v>88</v>
      </c>
      <c r="F3237" s="39" t="s">
        <v>62</v>
      </c>
      <c r="J3237" s="80"/>
      <c r="K3237" s="39"/>
      <c r="N3237" s="100"/>
      <c r="O3237" s="39"/>
      <c r="Q3237" s="39"/>
      <c r="R3237" s="80"/>
    </row>
    <row r="3238" spans="3:18" x14ac:dyDescent="0.15">
      <c r="C3238" s="97" t="s">
        <v>3263</v>
      </c>
      <c r="D3238" s="1" t="s">
        <v>64</v>
      </c>
      <c r="E3238" s="80" t="s">
        <v>61</v>
      </c>
      <c r="F3238" s="39" t="s">
        <v>69</v>
      </c>
      <c r="G3238" s="1">
        <v>12.33</v>
      </c>
      <c r="H3238" s="1">
        <v>1.1000000000000001</v>
      </c>
      <c r="I3238" s="1">
        <v>13.43</v>
      </c>
      <c r="J3238" s="80">
        <v>596</v>
      </c>
      <c r="K3238" s="39" t="s">
        <v>62</v>
      </c>
      <c r="N3238" s="100"/>
      <c r="O3238" s="39"/>
      <c r="Q3238" s="39"/>
      <c r="R3238" s="80"/>
    </row>
    <row r="3239" spans="3:18" x14ac:dyDescent="0.15">
      <c r="C3239" s="97" t="s">
        <v>3264</v>
      </c>
      <c r="D3239" s="1" t="s">
        <v>68</v>
      </c>
      <c r="E3239" s="80" t="s">
        <v>61</v>
      </c>
      <c r="F3239" s="39" t="s">
        <v>62</v>
      </c>
      <c r="J3239" s="80"/>
      <c r="K3239" s="39"/>
      <c r="N3239" s="100"/>
      <c r="O3239" s="39"/>
      <c r="Q3239" s="39"/>
      <c r="R3239" s="80"/>
    </row>
    <row r="3240" spans="3:18" x14ac:dyDescent="0.15">
      <c r="C3240" s="97" t="s">
        <v>3265</v>
      </c>
      <c r="D3240" s="1" t="s">
        <v>66</v>
      </c>
      <c r="E3240" s="80" t="s">
        <v>61</v>
      </c>
      <c r="F3240" s="39" t="s">
        <v>62</v>
      </c>
      <c r="J3240" s="80"/>
      <c r="K3240" s="39"/>
      <c r="N3240" s="100"/>
      <c r="O3240" s="39"/>
      <c r="Q3240" s="39"/>
      <c r="R3240" s="80"/>
    </row>
    <row r="3241" spans="3:18" x14ac:dyDescent="0.15">
      <c r="C3241" s="97" t="s">
        <v>3480</v>
      </c>
      <c r="D3241" s="1" t="s">
        <v>79</v>
      </c>
      <c r="E3241" s="80" t="s">
        <v>61</v>
      </c>
      <c r="F3241" s="39" t="s">
        <v>69</v>
      </c>
      <c r="G3241" s="98">
        <v>12.17</v>
      </c>
      <c r="H3241" s="98">
        <v>0.94</v>
      </c>
      <c r="I3241" s="98">
        <v>13.11</v>
      </c>
      <c r="J3241" s="99">
        <v>695</v>
      </c>
      <c r="K3241" s="39" t="s">
        <v>69</v>
      </c>
      <c r="L3241" s="1">
        <v>15.36</v>
      </c>
      <c r="M3241" s="1">
        <v>28.47</v>
      </c>
      <c r="N3241" s="100">
        <v>655</v>
      </c>
      <c r="O3241" s="39" t="s">
        <v>69</v>
      </c>
      <c r="P3241" s="1">
        <v>23.49</v>
      </c>
      <c r="Q3241" s="39">
        <f>+P3241+M3241</f>
        <v>51.959999999999994</v>
      </c>
      <c r="R3241" s="99">
        <v>310</v>
      </c>
    </row>
    <row r="3242" spans="3:18" x14ac:dyDescent="0.15">
      <c r="C3242" s="97" t="s">
        <v>3267</v>
      </c>
      <c r="D3242" s="1" t="s">
        <v>68</v>
      </c>
      <c r="E3242" s="80" t="s">
        <v>61</v>
      </c>
      <c r="F3242" s="39" t="s">
        <v>62</v>
      </c>
      <c r="J3242" s="80"/>
      <c r="K3242" s="39"/>
      <c r="N3242" s="100"/>
      <c r="O3242" s="39"/>
      <c r="Q3242" s="39"/>
      <c r="R3242" s="80"/>
    </row>
    <row r="3243" spans="3:18" x14ac:dyDescent="0.15">
      <c r="C3243" s="97" t="s">
        <v>3268</v>
      </c>
      <c r="D3243" s="1" t="s">
        <v>68</v>
      </c>
      <c r="E3243" s="80" t="s">
        <v>61</v>
      </c>
      <c r="F3243" s="39" t="s">
        <v>62</v>
      </c>
      <c r="J3243" s="80"/>
      <c r="K3243" s="39"/>
      <c r="N3243" s="100"/>
      <c r="O3243" s="39"/>
      <c r="Q3243" s="39"/>
      <c r="R3243" s="80"/>
    </row>
    <row r="3244" spans="3:18" x14ac:dyDescent="0.15">
      <c r="C3244" s="97" t="s">
        <v>3269</v>
      </c>
      <c r="D3244" s="1" t="s">
        <v>68</v>
      </c>
      <c r="E3244" s="80" t="s">
        <v>61</v>
      </c>
      <c r="F3244" s="39" t="s">
        <v>69</v>
      </c>
      <c r="G3244" s="1">
        <v>11.41</v>
      </c>
      <c r="H3244" s="1">
        <v>1.1000000000000001</v>
      </c>
      <c r="I3244" s="1">
        <v>12.51</v>
      </c>
      <c r="J3244" s="80">
        <v>916</v>
      </c>
      <c r="K3244" s="39" t="s">
        <v>62</v>
      </c>
      <c r="N3244" s="100"/>
      <c r="O3244" s="39"/>
      <c r="Q3244" s="39"/>
      <c r="R3244" s="80"/>
    </row>
    <row r="3245" spans="3:18" x14ac:dyDescent="0.15">
      <c r="C3245" s="97" t="s">
        <v>3270</v>
      </c>
      <c r="D3245" s="1" t="s">
        <v>64</v>
      </c>
      <c r="E3245" s="80" t="s">
        <v>61</v>
      </c>
      <c r="F3245" s="39" t="s">
        <v>62</v>
      </c>
      <c r="J3245" s="80"/>
      <c r="K3245" s="39"/>
      <c r="N3245" s="100"/>
      <c r="O3245" s="39"/>
      <c r="Q3245" s="39"/>
      <c r="R3245" s="80"/>
    </row>
    <row r="3246" spans="3:18" x14ac:dyDescent="0.15">
      <c r="C3246" s="97" t="s">
        <v>3271</v>
      </c>
      <c r="D3246" s="1" t="s">
        <v>82</v>
      </c>
      <c r="E3246" s="80" t="s">
        <v>61</v>
      </c>
      <c r="F3246" s="39" t="s">
        <v>62</v>
      </c>
      <c r="J3246" s="80"/>
      <c r="K3246" s="39"/>
      <c r="N3246" s="100"/>
      <c r="O3246" s="39"/>
      <c r="Q3246" s="39"/>
      <c r="R3246" s="80"/>
    </row>
    <row r="3247" spans="3:18" x14ac:dyDescent="0.15">
      <c r="C3247" s="97" t="s">
        <v>3272</v>
      </c>
      <c r="D3247" s="1" t="s">
        <v>66</v>
      </c>
      <c r="E3247" s="80" t="s">
        <v>61</v>
      </c>
      <c r="F3247" s="39" t="s">
        <v>62</v>
      </c>
      <c r="J3247" s="80"/>
      <c r="K3247" s="39"/>
      <c r="N3247" s="100"/>
      <c r="O3247" s="39"/>
      <c r="Q3247" s="39"/>
      <c r="R3247" s="80"/>
    </row>
    <row r="3248" spans="3:18" x14ac:dyDescent="0.15">
      <c r="C3248" s="97" t="s">
        <v>3273</v>
      </c>
      <c r="D3248" s="1" t="s">
        <v>82</v>
      </c>
      <c r="E3248" s="80" t="s">
        <v>61</v>
      </c>
      <c r="F3248" s="39" t="s">
        <v>62</v>
      </c>
      <c r="J3248" s="80"/>
      <c r="K3248" s="39"/>
      <c r="N3248" s="100"/>
      <c r="O3248" s="39"/>
      <c r="Q3248" s="39"/>
      <c r="R3248" s="80"/>
    </row>
    <row r="3249" spans="3:18" x14ac:dyDescent="0.15">
      <c r="C3249" s="97" t="s">
        <v>3274</v>
      </c>
      <c r="D3249" s="1" t="s">
        <v>60</v>
      </c>
      <c r="E3249" s="80" t="s">
        <v>61</v>
      </c>
      <c r="F3249" s="39" t="s">
        <v>62</v>
      </c>
      <c r="J3249" s="80"/>
      <c r="K3249" s="39"/>
      <c r="N3249" s="100"/>
      <c r="O3249" s="39"/>
      <c r="Q3249" s="39"/>
      <c r="R3249" s="80"/>
    </row>
    <row r="3250" spans="3:18" x14ac:dyDescent="0.15">
      <c r="C3250" s="97" t="s">
        <v>3275</v>
      </c>
      <c r="D3250" s="1" t="s">
        <v>82</v>
      </c>
      <c r="E3250" s="80" t="s">
        <v>61</v>
      </c>
      <c r="F3250" s="39" t="s">
        <v>62</v>
      </c>
      <c r="J3250" s="80"/>
      <c r="K3250" s="39"/>
      <c r="N3250" s="100"/>
      <c r="O3250" s="39"/>
      <c r="Q3250" s="39"/>
      <c r="R3250" s="80"/>
    </row>
    <row r="3251" spans="3:18" x14ac:dyDescent="0.15">
      <c r="C3251" s="97" t="s">
        <v>3276</v>
      </c>
      <c r="D3251" s="1" t="s">
        <v>64</v>
      </c>
      <c r="E3251" s="80" t="s">
        <v>61</v>
      </c>
      <c r="F3251" s="39" t="s">
        <v>62</v>
      </c>
      <c r="J3251" s="80"/>
      <c r="K3251" s="39"/>
      <c r="N3251" s="100"/>
      <c r="O3251" s="39"/>
      <c r="Q3251" s="39"/>
      <c r="R3251" s="80"/>
    </row>
    <row r="3252" spans="3:18" x14ac:dyDescent="0.15">
      <c r="C3252" s="97" t="s">
        <v>3277</v>
      </c>
      <c r="D3252" s="1" t="s">
        <v>68</v>
      </c>
      <c r="E3252" s="80" t="s">
        <v>61</v>
      </c>
      <c r="F3252" s="39" t="s">
        <v>62</v>
      </c>
      <c r="J3252" s="80"/>
      <c r="K3252" s="39"/>
      <c r="N3252" s="100"/>
      <c r="O3252" s="39"/>
      <c r="Q3252" s="39"/>
      <c r="R3252" s="80"/>
    </row>
    <row r="3253" spans="3:18" x14ac:dyDescent="0.15">
      <c r="C3253" s="97" t="s">
        <v>3278</v>
      </c>
      <c r="D3253" s="1" t="s">
        <v>79</v>
      </c>
      <c r="E3253" s="80" t="s">
        <v>61</v>
      </c>
      <c r="F3253" s="39" t="s">
        <v>62</v>
      </c>
      <c r="J3253" s="80"/>
      <c r="K3253" s="39"/>
      <c r="N3253" s="100"/>
      <c r="O3253" s="39"/>
      <c r="Q3253" s="39"/>
      <c r="R3253" s="80"/>
    </row>
    <row r="3254" spans="3:18" x14ac:dyDescent="0.15">
      <c r="C3254" s="97" t="s">
        <v>3498</v>
      </c>
      <c r="D3254" s="1" t="s">
        <v>85</v>
      </c>
      <c r="E3254" s="80" t="s">
        <v>88</v>
      </c>
      <c r="F3254" s="39" t="s">
        <v>69</v>
      </c>
      <c r="G3254" s="98">
        <v>12.34</v>
      </c>
      <c r="H3254" s="98">
        <v>0.3</v>
      </c>
      <c r="I3254" s="98">
        <v>12.64</v>
      </c>
      <c r="J3254" s="99">
        <v>875</v>
      </c>
      <c r="K3254" s="39" t="s">
        <v>69</v>
      </c>
      <c r="L3254" s="1">
        <v>15.93</v>
      </c>
      <c r="M3254" s="1">
        <v>28.57</v>
      </c>
      <c r="N3254" s="100">
        <v>642</v>
      </c>
      <c r="O3254" s="39" t="s">
        <v>69</v>
      </c>
      <c r="P3254" s="1">
        <v>26.22</v>
      </c>
      <c r="Q3254" s="39">
        <f>+P3254+M3254</f>
        <v>54.79</v>
      </c>
      <c r="R3254" s="99">
        <v>202</v>
      </c>
    </row>
    <row r="3255" spans="3:18" x14ac:dyDescent="0.15">
      <c r="C3255" s="97" t="s">
        <v>3280</v>
      </c>
      <c r="D3255" s="1" t="s">
        <v>64</v>
      </c>
      <c r="E3255" s="80" t="s">
        <v>61</v>
      </c>
      <c r="F3255" s="39" t="s">
        <v>69</v>
      </c>
      <c r="G3255" s="1">
        <v>13.72</v>
      </c>
      <c r="H3255" s="1">
        <v>2.36</v>
      </c>
      <c r="I3255" s="1">
        <v>16.080000000000002</v>
      </c>
      <c r="J3255" s="80">
        <v>90</v>
      </c>
      <c r="K3255" s="39" t="s">
        <v>62</v>
      </c>
      <c r="N3255" s="100"/>
      <c r="O3255" s="39"/>
      <c r="Q3255" s="39"/>
      <c r="R3255" s="80"/>
    </row>
    <row r="3256" spans="3:18" x14ac:dyDescent="0.15">
      <c r="C3256" s="97" t="s">
        <v>3281</v>
      </c>
      <c r="D3256" s="1" t="s">
        <v>79</v>
      </c>
      <c r="E3256" s="80" t="s">
        <v>61</v>
      </c>
      <c r="F3256" s="39" t="s">
        <v>69</v>
      </c>
      <c r="G3256" s="1">
        <v>11.11</v>
      </c>
      <c r="H3256" s="1">
        <v>0.31</v>
      </c>
      <c r="I3256" s="1">
        <v>11.42</v>
      </c>
      <c r="J3256" s="80">
        <v>1214</v>
      </c>
      <c r="K3256" s="39" t="s">
        <v>62</v>
      </c>
      <c r="N3256" s="100"/>
      <c r="O3256" s="39"/>
      <c r="Q3256" s="39"/>
      <c r="R3256" s="80"/>
    </row>
    <row r="3257" spans="3:18" x14ac:dyDescent="0.15">
      <c r="C3257" s="97" t="s">
        <v>3513</v>
      </c>
      <c r="D3257" s="1" t="s">
        <v>68</v>
      </c>
      <c r="E3257" s="80" t="s">
        <v>61</v>
      </c>
      <c r="F3257" s="39" t="s">
        <v>69</v>
      </c>
      <c r="G3257" s="98">
        <v>13</v>
      </c>
      <c r="H3257" s="98">
        <v>2.36</v>
      </c>
      <c r="I3257" s="98">
        <v>15.36</v>
      </c>
      <c r="J3257" s="99">
        <v>176</v>
      </c>
      <c r="K3257" s="39" t="s">
        <v>69</v>
      </c>
      <c r="L3257" s="1">
        <v>17.84</v>
      </c>
      <c r="M3257" s="1">
        <v>33.200000000000003</v>
      </c>
      <c r="N3257" s="100">
        <v>110</v>
      </c>
      <c r="O3257" s="39" t="s">
        <v>69</v>
      </c>
      <c r="P3257" s="1">
        <v>25.78</v>
      </c>
      <c r="Q3257" s="39">
        <f>+P3257+M3257</f>
        <v>58.980000000000004</v>
      </c>
      <c r="R3257" s="99">
        <v>60</v>
      </c>
    </row>
    <row r="3258" spans="3:18" x14ac:dyDescent="0.15">
      <c r="C3258" s="97" t="s">
        <v>3517</v>
      </c>
      <c r="D3258" s="1" t="s">
        <v>68</v>
      </c>
      <c r="E3258" s="80" t="s">
        <v>61</v>
      </c>
      <c r="F3258" s="39" t="s">
        <v>69</v>
      </c>
      <c r="G3258" s="98">
        <v>12.95</v>
      </c>
      <c r="H3258" s="98">
        <v>2.0499999999999998</v>
      </c>
      <c r="I3258" s="98">
        <v>15</v>
      </c>
      <c r="J3258" s="99">
        <v>225</v>
      </c>
      <c r="K3258" s="39" t="s">
        <v>69</v>
      </c>
      <c r="L3258" s="1">
        <v>16.95</v>
      </c>
      <c r="M3258" s="1">
        <v>31.95</v>
      </c>
      <c r="N3258" s="100">
        <v>195</v>
      </c>
      <c r="O3258" s="39" t="s">
        <v>69</v>
      </c>
      <c r="P3258" s="1">
        <v>24.55</v>
      </c>
      <c r="Q3258" s="39">
        <f>+P3258+M3258</f>
        <v>56.5</v>
      </c>
      <c r="R3258" s="99">
        <v>117</v>
      </c>
    </row>
    <row r="3259" spans="3:18" x14ac:dyDescent="0.15">
      <c r="C3259" s="97" t="s">
        <v>3527</v>
      </c>
      <c r="D3259" s="1" t="s">
        <v>66</v>
      </c>
      <c r="E3259" s="80" t="s">
        <v>61</v>
      </c>
      <c r="F3259" s="39" t="s">
        <v>69</v>
      </c>
      <c r="G3259" s="98">
        <v>12.39</v>
      </c>
      <c r="H3259" s="98">
        <v>0.15</v>
      </c>
      <c r="I3259" s="98">
        <v>12.540000000000001</v>
      </c>
      <c r="J3259" s="99">
        <v>905</v>
      </c>
      <c r="K3259" s="39" t="s">
        <v>69</v>
      </c>
      <c r="L3259" s="1">
        <v>16.02</v>
      </c>
      <c r="M3259" s="1">
        <v>28.560000000000002</v>
      </c>
      <c r="N3259" s="100">
        <v>643</v>
      </c>
      <c r="O3259" s="39" t="s">
        <v>69</v>
      </c>
      <c r="P3259" s="1">
        <v>26.15</v>
      </c>
      <c r="Q3259" s="39">
        <f>+P3259+M3259</f>
        <v>54.71</v>
      </c>
      <c r="R3259" s="99">
        <v>204</v>
      </c>
    </row>
    <row r="3260" spans="3:18" x14ac:dyDescent="0.15">
      <c r="C3260" s="97" t="s">
        <v>3285</v>
      </c>
      <c r="D3260" s="1" t="s">
        <v>68</v>
      </c>
      <c r="E3260" s="80" t="s">
        <v>61</v>
      </c>
      <c r="F3260" s="39" t="s">
        <v>62</v>
      </c>
      <c r="J3260" s="80"/>
      <c r="K3260" s="39"/>
      <c r="N3260" s="100"/>
      <c r="O3260" s="39"/>
      <c r="Q3260" s="39"/>
      <c r="R3260" s="80"/>
    </row>
    <row r="3261" spans="3:18" x14ac:dyDescent="0.15">
      <c r="C3261" s="97" t="s">
        <v>3286</v>
      </c>
      <c r="D3261" s="1" t="s">
        <v>68</v>
      </c>
      <c r="E3261" s="80" t="s">
        <v>61</v>
      </c>
      <c r="F3261" s="39" t="s">
        <v>62</v>
      </c>
      <c r="J3261" s="80"/>
      <c r="K3261" s="39"/>
      <c r="N3261" s="100"/>
      <c r="O3261" s="39"/>
      <c r="Q3261" s="39"/>
      <c r="R3261" s="80"/>
    </row>
    <row r="3262" spans="3:18" x14ac:dyDescent="0.15">
      <c r="C3262" s="97" t="s">
        <v>3287</v>
      </c>
      <c r="D3262" s="1" t="s">
        <v>85</v>
      </c>
      <c r="E3262" s="80" t="s">
        <v>61</v>
      </c>
      <c r="F3262" s="39" t="s">
        <v>69</v>
      </c>
      <c r="G3262" s="1">
        <v>12.89</v>
      </c>
      <c r="H3262" s="1">
        <v>0.94</v>
      </c>
      <c r="I3262" s="1">
        <v>13.83</v>
      </c>
      <c r="J3262" s="80">
        <v>485</v>
      </c>
      <c r="K3262" s="39" t="s">
        <v>62</v>
      </c>
      <c r="N3262" s="100"/>
      <c r="O3262" s="39"/>
      <c r="Q3262" s="39"/>
      <c r="R3262" s="80"/>
    </row>
    <row r="3263" spans="3:18" x14ac:dyDescent="0.15">
      <c r="C3263" s="97" t="s">
        <v>3288</v>
      </c>
      <c r="D3263" s="1" t="s">
        <v>79</v>
      </c>
      <c r="E3263" s="80" t="s">
        <v>61</v>
      </c>
      <c r="F3263" s="39" t="s">
        <v>62</v>
      </c>
      <c r="J3263" s="80"/>
      <c r="K3263" s="39"/>
      <c r="N3263" s="100"/>
      <c r="O3263" s="39"/>
      <c r="Q3263" s="39"/>
      <c r="R3263" s="80"/>
    </row>
    <row r="3264" spans="3:18" x14ac:dyDescent="0.15">
      <c r="C3264" s="97" t="s">
        <v>3289</v>
      </c>
      <c r="D3264" s="1" t="s">
        <v>85</v>
      </c>
      <c r="E3264" s="80" t="s">
        <v>61</v>
      </c>
      <c r="F3264" s="39" t="s">
        <v>62</v>
      </c>
      <c r="J3264" s="80"/>
      <c r="K3264" s="39"/>
      <c r="N3264" s="100"/>
      <c r="O3264" s="39"/>
      <c r="Q3264" s="39"/>
      <c r="R3264" s="80"/>
    </row>
    <row r="3265" spans="3:18" x14ac:dyDescent="0.15">
      <c r="C3265" s="97" t="s">
        <v>3532</v>
      </c>
      <c r="D3265" s="1" t="s">
        <v>68</v>
      </c>
      <c r="E3265" s="80" t="s">
        <v>61</v>
      </c>
      <c r="F3265" s="39" t="s">
        <v>69</v>
      </c>
      <c r="G3265" s="98">
        <v>13.71</v>
      </c>
      <c r="H3265" s="98">
        <v>1.73</v>
      </c>
      <c r="I3265" s="98">
        <v>15.440000000000001</v>
      </c>
      <c r="J3265" s="99">
        <v>163</v>
      </c>
      <c r="K3265" s="39" t="s">
        <v>69</v>
      </c>
      <c r="L3265" s="1">
        <v>19.829999999999998</v>
      </c>
      <c r="M3265" s="1">
        <v>35.269999999999996</v>
      </c>
      <c r="N3265" s="100">
        <v>30</v>
      </c>
      <c r="O3265" s="39" t="s">
        <v>69</v>
      </c>
      <c r="P3265" s="1">
        <v>26.03</v>
      </c>
      <c r="Q3265" s="39">
        <f>+P3265+M3265</f>
        <v>61.3</v>
      </c>
      <c r="R3265" s="99">
        <v>26</v>
      </c>
    </row>
    <row r="3266" spans="3:18" x14ac:dyDescent="0.15">
      <c r="C3266" s="97" t="s">
        <v>3291</v>
      </c>
      <c r="D3266" s="1" t="s">
        <v>79</v>
      </c>
      <c r="E3266" s="80" t="s">
        <v>61</v>
      </c>
      <c r="F3266" s="39" t="s">
        <v>69</v>
      </c>
      <c r="G3266" s="1">
        <v>11.76</v>
      </c>
      <c r="H3266" s="1">
        <v>1.26</v>
      </c>
      <c r="I3266" s="1">
        <v>13.02</v>
      </c>
      <c r="J3266" s="80">
        <v>730</v>
      </c>
      <c r="K3266" s="39" t="s">
        <v>62</v>
      </c>
      <c r="N3266" s="100"/>
      <c r="O3266" s="39"/>
      <c r="Q3266" s="39"/>
      <c r="R3266" s="80"/>
    </row>
    <row r="3267" spans="3:18" x14ac:dyDescent="0.15">
      <c r="C3267" s="97" t="s">
        <v>3546</v>
      </c>
      <c r="D3267" s="1" t="s">
        <v>64</v>
      </c>
      <c r="E3267" s="80" t="s">
        <v>61</v>
      </c>
      <c r="F3267" s="39" t="s">
        <v>69</v>
      </c>
      <c r="G3267" s="98">
        <v>14.44</v>
      </c>
      <c r="H3267" s="98">
        <v>2.0499999999999998</v>
      </c>
      <c r="I3267" s="98">
        <v>16.489999999999998</v>
      </c>
      <c r="J3267" s="99">
        <v>59</v>
      </c>
      <c r="K3267" s="39" t="s">
        <v>69</v>
      </c>
      <c r="L3267" s="1">
        <v>18.39</v>
      </c>
      <c r="M3267" s="1">
        <v>34.879999999999995</v>
      </c>
      <c r="N3267" s="100">
        <v>39</v>
      </c>
      <c r="O3267" s="39" t="s">
        <v>69</v>
      </c>
      <c r="P3267" s="1">
        <v>20.2</v>
      </c>
      <c r="Q3267" s="39">
        <f>+P3267+M3267</f>
        <v>55.08</v>
      </c>
      <c r="R3267" s="99">
        <v>183</v>
      </c>
    </row>
    <row r="3268" spans="3:18" x14ac:dyDescent="0.15">
      <c r="C3268" s="97" t="s">
        <v>3551</v>
      </c>
      <c r="D3268" s="1" t="s">
        <v>79</v>
      </c>
      <c r="E3268" s="80" t="s">
        <v>61</v>
      </c>
      <c r="F3268" s="39" t="s">
        <v>69</v>
      </c>
      <c r="G3268" s="98">
        <v>13.21</v>
      </c>
      <c r="H3268" s="98">
        <v>1.26</v>
      </c>
      <c r="I3268" s="98">
        <v>14.47</v>
      </c>
      <c r="J3268" s="99">
        <v>318</v>
      </c>
      <c r="K3268" s="39" t="s">
        <v>69</v>
      </c>
      <c r="L3268" s="1">
        <v>17.670000000000002</v>
      </c>
      <c r="M3268" s="1">
        <v>32.14</v>
      </c>
      <c r="N3268" s="100">
        <v>178</v>
      </c>
      <c r="O3268" s="39" t="s">
        <v>69</v>
      </c>
      <c r="P3268" s="1">
        <v>23.04</v>
      </c>
      <c r="Q3268" s="39">
        <f>+P3268+M3268</f>
        <v>55.18</v>
      </c>
      <c r="R3268" s="99">
        <v>177</v>
      </c>
    </row>
    <row r="3269" spans="3:18" x14ac:dyDescent="0.15">
      <c r="C3269" s="97" t="s">
        <v>3294</v>
      </c>
      <c r="D3269" s="1" t="s">
        <v>82</v>
      </c>
      <c r="E3269" s="80" t="s">
        <v>61</v>
      </c>
      <c r="F3269" s="39" t="s">
        <v>62</v>
      </c>
      <c r="J3269" s="80"/>
      <c r="K3269" s="39"/>
      <c r="N3269" s="100"/>
      <c r="O3269" s="39"/>
      <c r="Q3269" s="39"/>
      <c r="R3269" s="80"/>
    </row>
    <row r="3270" spans="3:18" x14ac:dyDescent="0.15">
      <c r="C3270" s="97" t="s">
        <v>3295</v>
      </c>
      <c r="D3270" s="1" t="s">
        <v>60</v>
      </c>
      <c r="E3270" s="80" t="s">
        <v>61</v>
      </c>
      <c r="F3270" s="39" t="s">
        <v>62</v>
      </c>
      <c r="J3270" s="80"/>
      <c r="K3270" s="39"/>
      <c r="N3270" s="100"/>
      <c r="O3270" s="39"/>
      <c r="Q3270" s="39"/>
      <c r="R3270" s="80"/>
    </row>
    <row r="3271" spans="3:18" x14ac:dyDescent="0.15">
      <c r="C3271" s="97" t="s">
        <v>3296</v>
      </c>
      <c r="D3271" s="1" t="s">
        <v>72</v>
      </c>
      <c r="E3271" s="80" t="s">
        <v>61</v>
      </c>
      <c r="F3271" s="39" t="s">
        <v>69</v>
      </c>
      <c r="G3271" s="98">
        <v>10.91</v>
      </c>
      <c r="H3271" s="98">
        <v>2.21</v>
      </c>
      <c r="I3271" s="98">
        <v>13.120000000000001</v>
      </c>
      <c r="J3271" s="99">
        <v>694</v>
      </c>
      <c r="K3271" s="39" t="s">
        <v>69</v>
      </c>
      <c r="L3271" s="1">
        <v>16.940000000000001</v>
      </c>
      <c r="M3271" s="1">
        <v>30.060000000000002</v>
      </c>
      <c r="N3271" s="100">
        <v>429</v>
      </c>
      <c r="O3271" s="39" t="s">
        <v>62</v>
      </c>
      <c r="Q3271" s="39"/>
      <c r="R3271" s="80"/>
    </row>
    <row r="3272" spans="3:18" x14ac:dyDescent="0.15">
      <c r="C3272" s="97" t="s">
        <v>3297</v>
      </c>
      <c r="D3272" s="1" t="s">
        <v>68</v>
      </c>
      <c r="E3272" s="80" t="s">
        <v>61</v>
      </c>
      <c r="F3272" s="39" t="s">
        <v>62</v>
      </c>
      <c r="J3272" s="80"/>
      <c r="K3272" s="39"/>
      <c r="N3272" s="100"/>
      <c r="O3272" s="39"/>
      <c r="Q3272" s="39"/>
      <c r="R3272" s="80"/>
    </row>
    <row r="3273" spans="3:18" x14ac:dyDescent="0.15">
      <c r="C3273" s="97" t="s">
        <v>3298</v>
      </c>
      <c r="D3273" s="1" t="s">
        <v>82</v>
      </c>
      <c r="E3273" s="80" t="s">
        <v>61</v>
      </c>
      <c r="F3273" s="39" t="s">
        <v>62</v>
      </c>
      <c r="J3273" s="80"/>
      <c r="K3273" s="39"/>
      <c r="N3273" s="100"/>
      <c r="O3273" s="39"/>
      <c r="Q3273" s="39"/>
      <c r="R3273" s="80"/>
    </row>
    <row r="3274" spans="3:18" x14ac:dyDescent="0.15">
      <c r="C3274" s="97" t="s">
        <v>3299</v>
      </c>
      <c r="D3274" s="1" t="s">
        <v>85</v>
      </c>
      <c r="E3274" s="80" t="s">
        <v>61</v>
      </c>
      <c r="F3274" s="39" t="s">
        <v>62</v>
      </c>
      <c r="J3274" s="80"/>
      <c r="K3274" s="39"/>
      <c r="N3274" s="100"/>
      <c r="O3274" s="39"/>
      <c r="Q3274" s="39"/>
      <c r="R3274" s="80"/>
    </row>
    <row r="3275" spans="3:18" x14ac:dyDescent="0.15">
      <c r="C3275" s="97" t="s">
        <v>3300</v>
      </c>
      <c r="D3275" s="1" t="s">
        <v>68</v>
      </c>
      <c r="E3275" s="80" t="s">
        <v>61</v>
      </c>
      <c r="F3275" s="39" t="s">
        <v>62</v>
      </c>
      <c r="J3275" s="80"/>
      <c r="K3275" s="39"/>
      <c r="N3275" s="100"/>
      <c r="O3275" s="39"/>
      <c r="Q3275" s="39"/>
      <c r="R3275" s="80"/>
    </row>
    <row r="3276" spans="3:18" x14ac:dyDescent="0.15">
      <c r="C3276" s="97" t="s">
        <v>3301</v>
      </c>
      <c r="D3276" s="1" t="s">
        <v>72</v>
      </c>
      <c r="E3276" s="80" t="s">
        <v>61</v>
      </c>
      <c r="F3276" s="39" t="s">
        <v>62</v>
      </c>
      <c r="J3276" s="80"/>
      <c r="K3276" s="39"/>
      <c r="N3276" s="100"/>
      <c r="O3276" s="39"/>
      <c r="Q3276" s="39"/>
      <c r="R3276" s="80"/>
    </row>
    <row r="3277" spans="3:18" x14ac:dyDescent="0.15">
      <c r="C3277" s="97" t="s">
        <v>3302</v>
      </c>
      <c r="D3277" s="1" t="s">
        <v>68</v>
      </c>
      <c r="E3277" s="80" t="s">
        <v>61</v>
      </c>
      <c r="F3277" s="39" t="s">
        <v>62</v>
      </c>
      <c r="J3277" s="80"/>
      <c r="K3277" s="39"/>
      <c r="N3277" s="100"/>
      <c r="O3277" s="39"/>
      <c r="Q3277" s="39"/>
      <c r="R3277" s="80"/>
    </row>
    <row r="3278" spans="3:18" x14ac:dyDescent="0.15">
      <c r="C3278" s="97" t="s">
        <v>3562</v>
      </c>
      <c r="D3278" s="1" t="s">
        <v>85</v>
      </c>
      <c r="E3278" s="80" t="s">
        <v>61</v>
      </c>
      <c r="F3278" s="39" t="s">
        <v>69</v>
      </c>
      <c r="G3278" s="98">
        <v>11.42</v>
      </c>
      <c r="H3278" s="98">
        <v>0.31</v>
      </c>
      <c r="I3278" s="98">
        <v>11.73</v>
      </c>
      <c r="J3278" s="99">
        <v>1139</v>
      </c>
      <c r="K3278" s="39" t="s">
        <v>69</v>
      </c>
      <c r="L3278" s="1">
        <v>18.350000000000001</v>
      </c>
      <c r="M3278" s="1">
        <v>30.080000000000002</v>
      </c>
      <c r="N3278" s="100">
        <v>424</v>
      </c>
      <c r="O3278" s="39" t="s">
        <v>69</v>
      </c>
      <c r="P3278" s="1">
        <v>20.13</v>
      </c>
      <c r="Q3278" s="39">
        <f>+P3278+M3278</f>
        <v>50.21</v>
      </c>
      <c r="R3278" s="99">
        <v>385</v>
      </c>
    </row>
    <row r="3279" spans="3:18" x14ac:dyDescent="0.15">
      <c r="C3279" s="97" t="s">
        <v>3304</v>
      </c>
      <c r="D3279" s="1" t="s">
        <v>68</v>
      </c>
      <c r="E3279" s="80" t="s">
        <v>61</v>
      </c>
      <c r="F3279" s="39" t="s">
        <v>62</v>
      </c>
      <c r="J3279" s="80"/>
      <c r="K3279" s="39"/>
      <c r="N3279" s="100"/>
      <c r="O3279" s="39"/>
      <c r="Q3279" s="39"/>
      <c r="R3279" s="80"/>
    </row>
    <row r="3280" spans="3:18" x14ac:dyDescent="0.15">
      <c r="C3280" s="97" t="s">
        <v>3305</v>
      </c>
      <c r="D3280" s="1" t="s">
        <v>66</v>
      </c>
      <c r="E3280" s="80" t="s">
        <v>61</v>
      </c>
      <c r="F3280" s="39" t="s">
        <v>62</v>
      </c>
      <c r="J3280" s="80"/>
      <c r="K3280" s="39"/>
      <c r="N3280" s="100"/>
      <c r="O3280" s="39"/>
      <c r="Q3280" s="39"/>
      <c r="R3280" s="80"/>
    </row>
    <row r="3281" spans="3:18" x14ac:dyDescent="0.15">
      <c r="C3281" s="97" t="s">
        <v>3306</v>
      </c>
      <c r="D3281" s="1" t="s">
        <v>85</v>
      </c>
      <c r="E3281" s="80" t="s">
        <v>61</v>
      </c>
      <c r="F3281" s="39" t="s">
        <v>62</v>
      </c>
      <c r="J3281" s="80"/>
      <c r="K3281" s="39"/>
      <c r="N3281" s="100"/>
      <c r="O3281" s="39"/>
      <c r="Q3281" s="39"/>
      <c r="R3281" s="80"/>
    </row>
    <row r="3282" spans="3:18" x14ac:dyDescent="0.15">
      <c r="C3282" s="97" t="s">
        <v>3307</v>
      </c>
      <c r="D3282" s="1" t="s">
        <v>68</v>
      </c>
      <c r="E3282" s="80" t="s">
        <v>61</v>
      </c>
      <c r="F3282" s="39" t="s">
        <v>62</v>
      </c>
      <c r="J3282" s="80"/>
      <c r="K3282" s="39"/>
      <c r="N3282" s="100"/>
      <c r="O3282" s="39"/>
      <c r="Q3282" s="39"/>
      <c r="R3282" s="80"/>
    </row>
    <row r="3283" spans="3:18" x14ac:dyDescent="0.15">
      <c r="C3283" s="97" t="s">
        <v>3308</v>
      </c>
      <c r="D3283" s="1" t="s">
        <v>64</v>
      </c>
      <c r="E3283" s="80" t="s">
        <v>61</v>
      </c>
      <c r="F3283" s="39" t="s">
        <v>69</v>
      </c>
      <c r="G3283" s="1">
        <v>12.09</v>
      </c>
      <c r="H3283" s="1">
        <v>2.36</v>
      </c>
      <c r="I3283" s="1">
        <v>14.45</v>
      </c>
      <c r="J3283" s="80">
        <v>323</v>
      </c>
      <c r="K3283" s="39" t="s">
        <v>62</v>
      </c>
      <c r="N3283" s="100"/>
      <c r="O3283" s="39"/>
      <c r="Q3283" s="39"/>
      <c r="R3283" s="80"/>
    </row>
    <row r="3284" spans="3:18" x14ac:dyDescent="0.15">
      <c r="C3284" s="97" t="s">
        <v>3311</v>
      </c>
      <c r="D3284" s="1" t="s">
        <v>68</v>
      </c>
      <c r="E3284" s="80" t="s">
        <v>61</v>
      </c>
      <c r="F3284" s="39" t="s">
        <v>69</v>
      </c>
      <c r="G3284" s="98">
        <v>11.95</v>
      </c>
      <c r="H3284" s="98">
        <v>1.73</v>
      </c>
      <c r="I3284" s="98">
        <v>13.68</v>
      </c>
      <c r="J3284" s="99">
        <v>524</v>
      </c>
      <c r="K3284" s="39" t="s">
        <v>69</v>
      </c>
      <c r="L3284" s="1">
        <v>16.3</v>
      </c>
      <c r="M3284" s="1">
        <v>29.98</v>
      </c>
      <c r="N3284" s="100">
        <v>415</v>
      </c>
      <c r="O3284" s="39" t="s">
        <v>62</v>
      </c>
      <c r="Q3284" s="39"/>
      <c r="R3284" s="80"/>
    </row>
    <row r="3285" spans="3:18" x14ac:dyDescent="0.15">
      <c r="C3285" s="97" t="s">
        <v>3309</v>
      </c>
      <c r="D3285" s="1" t="s">
        <v>64</v>
      </c>
      <c r="E3285" s="80" t="s">
        <v>61</v>
      </c>
      <c r="F3285" s="39" t="s">
        <v>69</v>
      </c>
      <c r="G3285" s="1">
        <v>11.03</v>
      </c>
      <c r="H3285" s="1">
        <v>1.42</v>
      </c>
      <c r="I3285" s="1">
        <v>12.45</v>
      </c>
      <c r="J3285" s="80">
        <v>940</v>
      </c>
      <c r="K3285" s="39" t="s">
        <v>62</v>
      </c>
      <c r="N3285" s="100"/>
      <c r="O3285" s="39"/>
      <c r="Q3285" s="39"/>
      <c r="R3285" s="80"/>
    </row>
    <row r="3286" spans="3:18" x14ac:dyDescent="0.15">
      <c r="C3286" s="97" t="s">
        <v>3310</v>
      </c>
      <c r="D3286" s="1" t="s">
        <v>66</v>
      </c>
      <c r="E3286" s="80" t="s">
        <v>61</v>
      </c>
      <c r="F3286" s="39" t="s">
        <v>62</v>
      </c>
      <c r="J3286" s="80"/>
      <c r="K3286" s="39"/>
      <c r="N3286" s="100"/>
      <c r="O3286" s="39"/>
      <c r="Q3286" s="39"/>
      <c r="R3286" s="80"/>
    </row>
    <row r="3287" spans="3:18" x14ac:dyDescent="0.15">
      <c r="C3287" s="97" t="s">
        <v>3312</v>
      </c>
      <c r="D3287" s="1" t="s">
        <v>64</v>
      </c>
      <c r="E3287" s="80" t="s">
        <v>61</v>
      </c>
      <c r="F3287" s="39" t="s">
        <v>69</v>
      </c>
      <c r="G3287" s="98">
        <v>10.45</v>
      </c>
      <c r="H3287" s="98">
        <v>0.94</v>
      </c>
      <c r="I3287" s="98">
        <v>11.389999999999999</v>
      </c>
      <c r="J3287" s="99">
        <v>1225</v>
      </c>
      <c r="K3287" s="39" t="s">
        <v>69</v>
      </c>
      <c r="L3287" s="1">
        <v>15.75</v>
      </c>
      <c r="M3287" s="1">
        <v>27.14</v>
      </c>
      <c r="N3287" s="100">
        <v>768</v>
      </c>
      <c r="O3287" s="39" t="str">
        <f>+VLOOKUP(C3287,'[1]Notas 3º - TL'!$A$1:$B$678,2,"FALSO")</f>
        <v>SI</v>
      </c>
      <c r="Q3287" s="39"/>
      <c r="R3287" s="80"/>
    </row>
    <row r="3288" spans="3:18" x14ac:dyDescent="0.15">
      <c r="C3288" s="97" t="s">
        <v>3313</v>
      </c>
      <c r="D3288" s="1" t="s">
        <v>79</v>
      </c>
      <c r="E3288" s="80" t="s">
        <v>61</v>
      </c>
      <c r="F3288" s="39" t="s">
        <v>62</v>
      </c>
      <c r="J3288" s="80"/>
      <c r="K3288" s="39"/>
      <c r="N3288" s="100"/>
      <c r="O3288" s="39"/>
      <c r="Q3288" s="39"/>
      <c r="R3288" s="80"/>
    </row>
    <row r="3289" spans="3:18" x14ac:dyDescent="0.15">
      <c r="C3289" s="97" t="s">
        <v>3314</v>
      </c>
      <c r="D3289" s="1" t="s">
        <v>60</v>
      </c>
      <c r="E3289" s="80" t="s">
        <v>61</v>
      </c>
      <c r="F3289" s="39" t="s">
        <v>69</v>
      </c>
      <c r="G3289" s="1">
        <v>10.53</v>
      </c>
      <c r="H3289" s="1">
        <v>0.31</v>
      </c>
      <c r="I3289" s="1">
        <v>10.84</v>
      </c>
      <c r="J3289" s="80">
        <v>1326</v>
      </c>
      <c r="K3289" s="39" t="s">
        <v>62</v>
      </c>
      <c r="N3289" s="100"/>
      <c r="O3289" s="39"/>
      <c r="Q3289" s="39"/>
      <c r="R3289" s="80"/>
    </row>
    <row r="3290" spans="3:18" x14ac:dyDescent="0.15">
      <c r="C3290" s="97" t="s">
        <v>3315</v>
      </c>
      <c r="D3290" s="1" t="s">
        <v>79</v>
      </c>
      <c r="E3290" s="80" t="s">
        <v>61</v>
      </c>
      <c r="F3290" s="39" t="s">
        <v>62</v>
      </c>
      <c r="J3290" s="80"/>
      <c r="K3290" s="39"/>
      <c r="N3290" s="100"/>
      <c r="O3290" s="39"/>
      <c r="Q3290" s="39"/>
      <c r="R3290" s="80"/>
    </row>
    <row r="3291" spans="3:18" x14ac:dyDescent="0.15">
      <c r="C3291" s="97" t="s">
        <v>3316</v>
      </c>
      <c r="D3291" s="1" t="s">
        <v>64</v>
      </c>
      <c r="E3291" s="80" t="s">
        <v>61</v>
      </c>
      <c r="F3291" s="39" t="s">
        <v>69</v>
      </c>
      <c r="G3291" s="1">
        <v>11.05</v>
      </c>
      <c r="H3291" s="1">
        <v>2.0499999999999998</v>
      </c>
      <c r="I3291" s="1">
        <v>13.100000000000001</v>
      </c>
      <c r="J3291" s="80">
        <v>701</v>
      </c>
      <c r="K3291" s="39" t="s">
        <v>62</v>
      </c>
      <c r="N3291" s="100"/>
      <c r="O3291" s="39"/>
      <c r="Q3291" s="39"/>
      <c r="R3291" s="80"/>
    </row>
    <row r="3292" spans="3:18" x14ac:dyDescent="0.15">
      <c r="C3292" s="97" t="s">
        <v>3317</v>
      </c>
      <c r="D3292" s="1" t="s">
        <v>85</v>
      </c>
      <c r="E3292" s="80" t="s">
        <v>61</v>
      </c>
      <c r="F3292" s="39" t="s">
        <v>69</v>
      </c>
      <c r="G3292" s="1">
        <v>12.2</v>
      </c>
      <c r="H3292" s="1">
        <v>1.26</v>
      </c>
      <c r="I3292" s="1">
        <v>13.459999999999999</v>
      </c>
      <c r="J3292" s="80">
        <v>589</v>
      </c>
      <c r="K3292" s="39" t="s">
        <v>62</v>
      </c>
      <c r="N3292" s="100"/>
      <c r="O3292" s="39"/>
      <c r="Q3292" s="39"/>
      <c r="R3292" s="80"/>
    </row>
    <row r="3293" spans="3:18" x14ac:dyDescent="0.15">
      <c r="C3293" s="97" t="s">
        <v>3318</v>
      </c>
      <c r="D3293" s="1" t="s">
        <v>85</v>
      </c>
      <c r="E3293" s="80" t="s">
        <v>61</v>
      </c>
      <c r="F3293" s="39" t="s">
        <v>62</v>
      </c>
      <c r="J3293" s="80"/>
      <c r="K3293" s="39"/>
      <c r="N3293" s="100"/>
      <c r="O3293" s="39"/>
      <c r="Q3293" s="39"/>
      <c r="R3293" s="80"/>
    </row>
    <row r="3294" spans="3:18" x14ac:dyDescent="0.15">
      <c r="C3294" s="97" t="s">
        <v>3319</v>
      </c>
      <c r="D3294" s="1" t="s">
        <v>66</v>
      </c>
      <c r="E3294" s="80" t="s">
        <v>61</v>
      </c>
      <c r="F3294" s="39" t="s">
        <v>62</v>
      </c>
      <c r="J3294" s="80"/>
      <c r="K3294" s="39"/>
      <c r="N3294" s="100"/>
      <c r="O3294" s="39"/>
      <c r="Q3294" s="39"/>
      <c r="R3294" s="80"/>
    </row>
    <row r="3295" spans="3:18" x14ac:dyDescent="0.15">
      <c r="C3295" s="97" t="s">
        <v>3564</v>
      </c>
      <c r="D3295" s="1" t="s">
        <v>66</v>
      </c>
      <c r="E3295" s="80" t="s">
        <v>61</v>
      </c>
      <c r="F3295" s="39" t="s">
        <v>69</v>
      </c>
      <c r="G3295" s="98">
        <v>10.31</v>
      </c>
      <c r="H3295" s="98">
        <v>2.21</v>
      </c>
      <c r="I3295" s="98">
        <v>12.52</v>
      </c>
      <c r="J3295" s="99">
        <v>915</v>
      </c>
      <c r="K3295" s="39" t="s">
        <v>69</v>
      </c>
      <c r="L3295" s="1">
        <v>16.09</v>
      </c>
      <c r="M3295" s="1">
        <v>28.61</v>
      </c>
      <c r="N3295" s="100">
        <v>636</v>
      </c>
      <c r="O3295" s="39" t="s">
        <v>69</v>
      </c>
      <c r="P3295" s="1">
        <v>20.65</v>
      </c>
      <c r="Q3295" s="39">
        <f>+P3295+M3295</f>
        <v>49.26</v>
      </c>
      <c r="R3295" s="99">
        <v>402</v>
      </c>
    </row>
    <row r="3296" spans="3:18" x14ac:dyDescent="0.15">
      <c r="C3296" s="97" t="s">
        <v>3321</v>
      </c>
      <c r="D3296" s="1" t="s">
        <v>72</v>
      </c>
      <c r="E3296" s="80" t="s">
        <v>61</v>
      </c>
      <c r="F3296" s="39" t="s">
        <v>62</v>
      </c>
      <c r="J3296" s="80"/>
      <c r="K3296" s="39"/>
      <c r="N3296" s="100"/>
      <c r="O3296" s="39"/>
      <c r="Q3296" s="39"/>
      <c r="R3296" s="80"/>
    </row>
    <row r="3297" spans="3:18" x14ac:dyDescent="0.15">
      <c r="C3297" s="97" t="s">
        <v>3322</v>
      </c>
      <c r="D3297" s="1" t="s">
        <v>68</v>
      </c>
      <c r="E3297" s="80" t="s">
        <v>61</v>
      </c>
      <c r="F3297" s="39" t="s">
        <v>62</v>
      </c>
      <c r="J3297" s="80"/>
      <c r="K3297" s="39"/>
      <c r="N3297" s="100"/>
      <c r="O3297" s="39"/>
      <c r="Q3297" s="39"/>
      <c r="R3297" s="80"/>
    </row>
    <row r="3298" spans="3:18" x14ac:dyDescent="0.15">
      <c r="C3298" s="97" t="s">
        <v>3323</v>
      </c>
      <c r="D3298" s="1" t="s">
        <v>64</v>
      </c>
      <c r="E3298" s="80" t="s">
        <v>88</v>
      </c>
      <c r="F3298" s="39" t="s">
        <v>69</v>
      </c>
      <c r="G3298" s="98">
        <v>12.1</v>
      </c>
      <c r="H3298" s="98">
        <v>2.4</v>
      </c>
      <c r="I3298" s="98">
        <v>14.5</v>
      </c>
      <c r="J3298" s="99">
        <v>310</v>
      </c>
      <c r="K3298" s="39" t="s">
        <v>69</v>
      </c>
      <c r="L3298" s="1">
        <v>18.149999999999999</v>
      </c>
      <c r="M3298" s="1">
        <v>32.65</v>
      </c>
      <c r="N3298" s="100">
        <v>144</v>
      </c>
      <c r="O3298" s="39" t="s">
        <v>62</v>
      </c>
      <c r="Q3298" s="39"/>
      <c r="R3298" s="80"/>
    </row>
    <row r="3299" spans="3:18" x14ac:dyDescent="0.15">
      <c r="C3299" s="97" t="s">
        <v>3324</v>
      </c>
      <c r="D3299" s="1" t="s">
        <v>79</v>
      </c>
      <c r="E3299" s="80" t="s">
        <v>61</v>
      </c>
      <c r="F3299" s="39" t="s">
        <v>69</v>
      </c>
      <c r="G3299" s="1">
        <v>11.85</v>
      </c>
      <c r="H3299" s="1">
        <v>1.1000000000000001</v>
      </c>
      <c r="I3299" s="1">
        <v>12.95</v>
      </c>
      <c r="J3299" s="80">
        <v>762</v>
      </c>
      <c r="K3299" s="39" t="s">
        <v>62</v>
      </c>
      <c r="N3299" s="100"/>
      <c r="O3299" s="39"/>
      <c r="Q3299" s="39"/>
      <c r="R3299" s="80"/>
    </row>
    <row r="3300" spans="3:18" x14ac:dyDescent="0.15">
      <c r="C3300" s="97" t="s">
        <v>3325</v>
      </c>
      <c r="D3300" s="1" t="s">
        <v>68</v>
      </c>
      <c r="E3300" s="80" t="s">
        <v>61</v>
      </c>
      <c r="F3300" s="39" t="s">
        <v>62</v>
      </c>
      <c r="J3300" s="80"/>
      <c r="K3300" s="39"/>
      <c r="N3300" s="100"/>
      <c r="O3300" s="39"/>
      <c r="Q3300" s="39"/>
      <c r="R3300" s="80"/>
    </row>
    <row r="3301" spans="3:18" x14ac:dyDescent="0.15">
      <c r="C3301" s="97" t="s">
        <v>3565</v>
      </c>
      <c r="D3301" s="1" t="s">
        <v>66</v>
      </c>
      <c r="E3301" s="80" t="s">
        <v>61</v>
      </c>
      <c r="F3301" s="39" t="s">
        <v>69</v>
      </c>
      <c r="G3301" s="98">
        <v>15.04</v>
      </c>
      <c r="H3301" s="98">
        <v>0.63</v>
      </c>
      <c r="I3301" s="98">
        <v>15.67</v>
      </c>
      <c r="J3301" s="99">
        <v>133</v>
      </c>
      <c r="K3301" s="39" t="s">
        <v>69</v>
      </c>
      <c r="L3301" s="1">
        <v>15.56</v>
      </c>
      <c r="M3301" s="1">
        <v>31.23</v>
      </c>
      <c r="N3301" s="100">
        <v>269</v>
      </c>
      <c r="O3301" s="39" t="s">
        <v>69</v>
      </c>
      <c r="P3301" s="1">
        <v>24.07</v>
      </c>
      <c r="Q3301" s="39">
        <f>+P3301+M3301</f>
        <v>55.3</v>
      </c>
      <c r="R3301" s="99">
        <v>167</v>
      </c>
    </row>
    <row r="3302" spans="3:18" x14ac:dyDescent="0.15">
      <c r="C3302" s="97" t="s">
        <v>3327</v>
      </c>
      <c r="D3302" s="1" t="s">
        <v>68</v>
      </c>
      <c r="E3302" s="80" t="s">
        <v>61</v>
      </c>
      <c r="F3302" s="39" t="s">
        <v>62</v>
      </c>
      <c r="J3302" s="80"/>
      <c r="K3302" s="39"/>
      <c r="N3302" s="100"/>
      <c r="O3302" s="39"/>
      <c r="Q3302" s="39"/>
      <c r="R3302" s="80"/>
    </row>
    <row r="3303" spans="3:18" x14ac:dyDescent="0.15">
      <c r="C3303" s="97" t="s">
        <v>3328</v>
      </c>
      <c r="D3303" s="1" t="s">
        <v>79</v>
      </c>
      <c r="E3303" s="80" t="s">
        <v>61</v>
      </c>
      <c r="F3303" s="39" t="s">
        <v>69</v>
      </c>
      <c r="G3303" s="98">
        <v>12.24</v>
      </c>
      <c r="H3303" s="98">
        <v>0.63</v>
      </c>
      <c r="I3303" s="98">
        <v>12.870000000000001</v>
      </c>
      <c r="J3303" s="99">
        <v>785</v>
      </c>
      <c r="K3303" s="39" t="s">
        <v>69</v>
      </c>
      <c r="L3303" s="1">
        <v>16.190000000000001</v>
      </c>
      <c r="M3303" s="1">
        <v>29.060000000000002</v>
      </c>
      <c r="N3303" s="100">
        <v>581</v>
      </c>
      <c r="O3303" s="39" t="str">
        <f>+VLOOKUP(C3303,'[1]Notas 3º - TL'!$A$1:$B$678,2,"FALSO")</f>
        <v>SI</v>
      </c>
      <c r="Q3303" s="39"/>
      <c r="R3303" s="80"/>
    </row>
    <row r="3304" spans="3:18" x14ac:dyDescent="0.15">
      <c r="C3304" s="97" t="s">
        <v>3329</v>
      </c>
      <c r="D3304" s="1" t="s">
        <v>64</v>
      </c>
      <c r="E3304" s="80" t="s">
        <v>61</v>
      </c>
      <c r="F3304" s="39" t="s">
        <v>62</v>
      </c>
      <c r="J3304" s="80"/>
      <c r="K3304" s="39"/>
      <c r="N3304" s="100"/>
      <c r="O3304" s="39"/>
      <c r="Q3304" s="39"/>
      <c r="R3304" s="80"/>
    </row>
    <row r="3305" spans="3:18" x14ac:dyDescent="0.15">
      <c r="C3305" s="97" t="s">
        <v>3330</v>
      </c>
      <c r="D3305" s="1" t="s">
        <v>68</v>
      </c>
      <c r="E3305" s="80" t="s">
        <v>61</v>
      </c>
      <c r="F3305" s="39" t="s">
        <v>62</v>
      </c>
      <c r="J3305" s="80"/>
      <c r="K3305" s="39"/>
      <c r="N3305" s="100"/>
      <c r="O3305" s="39"/>
      <c r="Q3305" s="39"/>
      <c r="R3305" s="80"/>
    </row>
    <row r="3306" spans="3:18" x14ac:dyDescent="0.15">
      <c r="C3306" s="97" t="s">
        <v>3331</v>
      </c>
      <c r="D3306" s="1" t="s">
        <v>79</v>
      </c>
      <c r="E3306" s="80" t="s">
        <v>61</v>
      </c>
      <c r="F3306" s="39" t="s">
        <v>62</v>
      </c>
      <c r="J3306" s="80"/>
      <c r="K3306" s="39"/>
      <c r="N3306" s="100"/>
      <c r="O3306" s="39"/>
      <c r="Q3306" s="39"/>
      <c r="R3306" s="80"/>
    </row>
    <row r="3307" spans="3:18" x14ac:dyDescent="0.15">
      <c r="C3307" s="97" t="s">
        <v>3634</v>
      </c>
      <c r="D3307" s="1" t="s">
        <v>79</v>
      </c>
      <c r="E3307" s="80" t="s">
        <v>61</v>
      </c>
      <c r="F3307" s="39" t="s">
        <v>69</v>
      </c>
      <c r="G3307" s="98">
        <v>12.89</v>
      </c>
      <c r="H3307" s="98">
        <v>0.78</v>
      </c>
      <c r="I3307" s="98">
        <v>13.67</v>
      </c>
      <c r="J3307" s="99">
        <v>527</v>
      </c>
      <c r="K3307" s="39" t="s">
        <v>69</v>
      </c>
      <c r="L3307" s="1">
        <v>16.21</v>
      </c>
      <c r="M3307" s="1">
        <v>29.880000000000003</v>
      </c>
      <c r="N3307" s="100">
        <v>469</v>
      </c>
      <c r="O3307" s="39" t="s">
        <v>69</v>
      </c>
      <c r="P3307" s="1">
        <v>20.69</v>
      </c>
      <c r="Q3307" s="39">
        <f>+P3307+M3307</f>
        <v>50.570000000000007</v>
      </c>
      <c r="R3307" s="99">
        <v>370</v>
      </c>
    </row>
    <row r="3308" spans="3:18" x14ac:dyDescent="0.15">
      <c r="C3308" s="97" t="s">
        <v>3333</v>
      </c>
      <c r="D3308" s="1" t="s">
        <v>66</v>
      </c>
      <c r="E3308" s="80" t="s">
        <v>61</v>
      </c>
      <c r="F3308" s="39" t="s">
        <v>62</v>
      </c>
      <c r="J3308" s="80"/>
      <c r="K3308" s="39"/>
      <c r="N3308" s="100"/>
      <c r="O3308" s="39"/>
      <c r="Q3308" s="39"/>
      <c r="R3308" s="80"/>
    </row>
    <row r="3309" spans="3:18" x14ac:dyDescent="0.15">
      <c r="C3309" s="97" t="s">
        <v>3334</v>
      </c>
      <c r="D3309" s="1" t="s">
        <v>72</v>
      </c>
      <c r="E3309" s="80" t="s">
        <v>61</v>
      </c>
      <c r="F3309" s="39" t="s">
        <v>62</v>
      </c>
      <c r="J3309" s="80"/>
      <c r="K3309" s="39"/>
      <c r="N3309" s="100"/>
      <c r="O3309" s="39"/>
      <c r="Q3309" s="39"/>
      <c r="R3309" s="80"/>
    </row>
    <row r="3310" spans="3:18" x14ac:dyDescent="0.15">
      <c r="C3310" s="97" t="s">
        <v>3335</v>
      </c>
      <c r="D3310" s="1" t="s">
        <v>79</v>
      </c>
      <c r="E3310" s="80" t="s">
        <v>61</v>
      </c>
      <c r="F3310" s="39" t="s">
        <v>69</v>
      </c>
      <c r="G3310" s="98">
        <v>12.44</v>
      </c>
      <c r="H3310" s="98">
        <v>0.47</v>
      </c>
      <c r="I3310" s="98">
        <v>12.91</v>
      </c>
      <c r="J3310" s="99">
        <v>772</v>
      </c>
      <c r="K3310" s="39" t="s">
        <v>69</v>
      </c>
      <c r="L3310" s="1">
        <v>15.09</v>
      </c>
      <c r="M3310" s="1">
        <v>28</v>
      </c>
      <c r="N3310" s="100">
        <v>698</v>
      </c>
      <c r="O3310" s="39" t="str">
        <f>+VLOOKUP(C3310,'[1]Notas 3º - TL'!$A$1:$B$678,2,"FALSO")</f>
        <v>SI</v>
      </c>
      <c r="Q3310" s="39"/>
      <c r="R3310" s="80"/>
    </row>
    <row r="3311" spans="3:18" x14ac:dyDescent="0.15">
      <c r="C3311" s="97" t="s">
        <v>3336</v>
      </c>
      <c r="D3311" s="1" t="s">
        <v>85</v>
      </c>
      <c r="E3311" s="80" t="s">
        <v>61</v>
      </c>
      <c r="F3311" s="39" t="s">
        <v>62</v>
      </c>
      <c r="J3311" s="80"/>
      <c r="K3311" s="39"/>
      <c r="N3311" s="100"/>
      <c r="O3311" s="39"/>
      <c r="Q3311" s="39"/>
      <c r="R3311" s="80"/>
    </row>
    <row r="3312" spans="3:18" x14ac:dyDescent="0.15">
      <c r="C3312" s="97" t="s">
        <v>3337</v>
      </c>
      <c r="D3312" s="1" t="s">
        <v>64</v>
      </c>
      <c r="E3312" s="80" t="s">
        <v>61</v>
      </c>
      <c r="F3312" s="39" t="s">
        <v>62</v>
      </c>
      <c r="J3312" s="80"/>
      <c r="K3312" s="39"/>
      <c r="N3312" s="100"/>
      <c r="O3312" s="39"/>
      <c r="Q3312" s="39"/>
      <c r="R3312" s="80"/>
    </row>
    <row r="3313" spans="3:18" x14ac:dyDescent="0.15">
      <c r="C3313" s="97" t="s">
        <v>3338</v>
      </c>
      <c r="D3313" s="1" t="s">
        <v>68</v>
      </c>
      <c r="E3313" s="80" t="s">
        <v>61</v>
      </c>
      <c r="F3313" s="39" t="s">
        <v>62</v>
      </c>
      <c r="J3313" s="80"/>
      <c r="K3313" s="39"/>
      <c r="N3313" s="100"/>
      <c r="O3313" s="39"/>
      <c r="Q3313" s="39"/>
      <c r="R3313" s="80"/>
    </row>
    <row r="3314" spans="3:18" x14ac:dyDescent="0.15">
      <c r="C3314" s="97" t="s">
        <v>3339</v>
      </c>
      <c r="D3314" s="1" t="s">
        <v>68</v>
      </c>
      <c r="E3314" s="80" t="s">
        <v>61</v>
      </c>
      <c r="F3314" s="39" t="s">
        <v>62</v>
      </c>
      <c r="J3314" s="80"/>
      <c r="K3314" s="39"/>
      <c r="N3314" s="100"/>
      <c r="O3314" s="39"/>
      <c r="Q3314" s="39"/>
      <c r="R3314" s="80"/>
    </row>
    <row r="3315" spans="3:18" x14ac:dyDescent="0.15">
      <c r="C3315" s="97" t="s">
        <v>3340</v>
      </c>
      <c r="D3315" s="1" t="s">
        <v>68</v>
      </c>
      <c r="E3315" s="80" t="s">
        <v>61</v>
      </c>
      <c r="F3315" s="39" t="s">
        <v>62</v>
      </c>
      <c r="J3315" s="80"/>
      <c r="K3315" s="39"/>
      <c r="N3315" s="100"/>
      <c r="O3315" s="39"/>
      <c r="Q3315" s="39"/>
      <c r="R3315" s="80"/>
    </row>
    <row r="3316" spans="3:18" x14ac:dyDescent="0.15">
      <c r="C3316" s="97" t="s">
        <v>3341</v>
      </c>
      <c r="D3316" s="1" t="s">
        <v>68</v>
      </c>
      <c r="E3316" s="80" t="s">
        <v>61</v>
      </c>
      <c r="F3316" s="39" t="s">
        <v>62</v>
      </c>
      <c r="J3316" s="80"/>
      <c r="K3316" s="39"/>
      <c r="N3316" s="100"/>
      <c r="O3316" s="39"/>
      <c r="Q3316" s="39"/>
      <c r="R3316" s="80"/>
    </row>
    <row r="3317" spans="3:18" x14ac:dyDescent="0.15">
      <c r="C3317" s="97" t="s">
        <v>3342</v>
      </c>
      <c r="D3317" s="1" t="s">
        <v>85</v>
      </c>
      <c r="E3317" s="80" t="s">
        <v>61</v>
      </c>
      <c r="F3317" s="39" t="s">
        <v>62</v>
      </c>
      <c r="J3317" s="80"/>
      <c r="K3317" s="39"/>
      <c r="N3317" s="100"/>
      <c r="O3317" s="39"/>
      <c r="Q3317" s="39"/>
      <c r="R3317" s="80"/>
    </row>
    <row r="3318" spans="3:18" x14ac:dyDescent="0.15">
      <c r="C3318" s="97" t="s">
        <v>3343</v>
      </c>
      <c r="D3318" s="1" t="s">
        <v>64</v>
      </c>
      <c r="E3318" s="80" t="s">
        <v>61</v>
      </c>
      <c r="F3318" s="39" t="s">
        <v>62</v>
      </c>
      <c r="J3318" s="80"/>
      <c r="K3318" s="39"/>
      <c r="N3318" s="100"/>
      <c r="O3318" s="39"/>
      <c r="Q3318" s="39"/>
      <c r="R3318" s="80"/>
    </row>
    <row r="3319" spans="3:18" x14ac:dyDescent="0.15">
      <c r="C3319" s="97" t="s">
        <v>3344</v>
      </c>
      <c r="D3319" s="1" t="s">
        <v>72</v>
      </c>
      <c r="E3319" s="80" t="s">
        <v>61</v>
      </c>
      <c r="F3319" s="39" t="s">
        <v>69</v>
      </c>
      <c r="G3319" s="98">
        <v>10.98</v>
      </c>
      <c r="H3319" s="98">
        <v>0.94</v>
      </c>
      <c r="I3319" s="98">
        <v>11.92</v>
      </c>
      <c r="J3319" s="99">
        <v>1084</v>
      </c>
      <c r="K3319" s="39" t="s">
        <v>69</v>
      </c>
      <c r="L3319" s="1">
        <v>17.91</v>
      </c>
      <c r="M3319" s="1">
        <v>29.83</v>
      </c>
      <c r="N3319" s="100">
        <v>477</v>
      </c>
      <c r="O3319" s="39" t="str">
        <f>+VLOOKUP(C3319,'[1]Notas 3º - TL'!$A$1:$B$678,2,"FALSO")</f>
        <v>SI</v>
      </c>
      <c r="Q3319" s="39"/>
      <c r="R3319" s="80"/>
    </row>
    <row r="3320" spans="3:18" x14ac:dyDescent="0.15">
      <c r="C3320" s="97" t="s">
        <v>3345</v>
      </c>
      <c r="D3320" s="1" t="s">
        <v>64</v>
      </c>
      <c r="E3320" s="80" t="s">
        <v>61</v>
      </c>
      <c r="F3320" s="39" t="s">
        <v>62</v>
      </c>
      <c r="J3320" s="80"/>
      <c r="K3320" s="39"/>
      <c r="N3320" s="100"/>
      <c r="O3320" s="39"/>
      <c r="Q3320" s="39"/>
      <c r="R3320" s="80"/>
    </row>
    <row r="3321" spans="3:18" x14ac:dyDescent="0.15">
      <c r="C3321" s="97" t="s">
        <v>3346</v>
      </c>
      <c r="D3321" s="1" t="s">
        <v>60</v>
      </c>
      <c r="E3321" s="80" t="s">
        <v>61</v>
      </c>
      <c r="F3321" s="39" t="s">
        <v>69</v>
      </c>
      <c r="G3321" s="1">
        <v>11.36</v>
      </c>
      <c r="H3321" s="1">
        <v>0.94</v>
      </c>
      <c r="I3321" s="1">
        <v>12.299999999999999</v>
      </c>
      <c r="J3321" s="80">
        <v>982</v>
      </c>
      <c r="K3321" s="39" t="s">
        <v>62</v>
      </c>
      <c r="N3321" s="100"/>
      <c r="O3321" s="39"/>
      <c r="Q3321" s="39"/>
      <c r="R3321" s="80"/>
    </row>
    <row r="3322" spans="3:18" x14ac:dyDescent="0.15">
      <c r="C3322" s="97" t="s">
        <v>3347</v>
      </c>
      <c r="D3322" s="1" t="s">
        <v>79</v>
      </c>
      <c r="E3322" s="80" t="s">
        <v>61</v>
      </c>
      <c r="F3322" s="39" t="s">
        <v>62</v>
      </c>
      <c r="J3322" s="80"/>
      <c r="K3322" s="39"/>
      <c r="N3322" s="100"/>
      <c r="O3322" s="39"/>
      <c r="Q3322" s="39"/>
      <c r="R3322" s="80"/>
    </row>
    <row r="3323" spans="3:18" x14ac:dyDescent="0.15">
      <c r="C3323" s="97" t="s">
        <v>3348</v>
      </c>
      <c r="D3323" s="1" t="s">
        <v>82</v>
      </c>
      <c r="E3323" s="80" t="s">
        <v>61</v>
      </c>
      <c r="F3323" s="39" t="s">
        <v>62</v>
      </c>
      <c r="J3323" s="80"/>
      <c r="K3323" s="39"/>
      <c r="N3323" s="100"/>
      <c r="O3323" s="39"/>
      <c r="Q3323" s="39"/>
      <c r="R3323" s="80"/>
    </row>
    <row r="3324" spans="3:18" x14ac:dyDescent="0.15">
      <c r="C3324" s="97" t="s">
        <v>3349</v>
      </c>
      <c r="D3324" s="1" t="s">
        <v>85</v>
      </c>
      <c r="E3324" s="80" t="s">
        <v>61</v>
      </c>
      <c r="F3324" s="39" t="s">
        <v>62</v>
      </c>
      <c r="J3324" s="80"/>
      <c r="K3324" s="39"/>
      <c r="N3324" s="100"/>
      <c r="O3324" s="39"/>
      <c r="Q3324" s="39"/>
      <c r="R3324" s="80"/>
    </row>
    <row r="3325" spans="3:18" x14ac:dyDescent="0.15">
      <c r="C3325" s="97" t="s">
        <v>3350</v>
      </c>
      <c r="D3325" s="1" t="s">
        <v>85</v>
      </c>
      <c r="E3325" s="80" t="s">
        <v>61</v>
      </c>
      <c r="F3325" s="39" t="s">
        <v>69</v>
      </c>
      <c r="G3325" s="98">
        <v>11.32</v>
      </c>
      <c r="H3325" s="98">
        <v>1.89</v>
      </c>
      <c r="I3325" s="98">
        <v>13.21</v>
      </c>
      <c r="J3325" s="99">
        <v>666</v>
      </c>
      <c r="K3325" s="39" t="s">
        <v>69</v>
      </c>
      <c r="L3325" s="1">
        <v>16.71</v>
      </c>
      <c r="M3325" s="1">
        <v>29.92</v>
      </c>
      <c r="N3325" s="100">
        <v>461</v>
      </c>
      <c r="O3325" s="39" t="str">
        <f>+VLOOKUP(C3325,'[1]Notas 3º - TL'!$A$1:$B$678,2,"FALSO")</f>
        <v>SI</v>
      </c>
      <c r="Q3325" s="39"/>
      <c r="R3325" s="80"/>
    </row>
    <row r="3326" spans="3:18" x14ac:dyDescent="0.15">
      <c r="C3326" s="97" t="s">
        <v>3351</v>
      </c>
      <c r="D3326" s="1" t="s">
        <v>66</v>
      </c>
      <c r="E3326" s="80" t="s">
        <v>61</v>
      </c>
      <c r="F3326" s="39" t="s">
        <v>62</v>
      </c>
      <c r="J3326" s="80"/>
      <c r="K3326" s="39"/>
      <c r="N3326" s="100"/>
      <c r="O3326" s="39"/>
      <c r="Q3326" s="39"/>
      <c r="R3326" s="80"/>
    </row>
    <row r="3327" spans="3:18" x14ac:dyDescent="0.15">
      <c r="C3327" s="97" t="s">
        <v>3352</v>
      </c>
      <c r="D3327" s="1" t="s">
        <v>64</v>
      </c>
      <c r="E3327" s="80" t="s">
        <v>61</v>
      </c>
      <c r="F3327" s="39" t="s">
        <v>62</v>
      </c>
      <c r="J3327" s="80"/>
      <c r="K3327" s="39"/>
      <c r="N3327" s="100"/>
      <c r="O3327" s="39"/>
      <c r="Q3327" s="39"/>
      <c r="R3327" s="80"/>
    </row>
    <row r="3328" spans="3:18" x14ac:dyDescent="0.15">
      <c r="C3328" s="97" t="s">
        <v>3353</v>
      </c>
      <c r="D3328" s="1" t="s">
        <v>85</v>
      </c>
      <c r="E3328" s="80" t="s">
        <v>61</v>
      </c>
      <c r="F3328" s="39" t="s">
        <v>62</v>
      </c>
      <c r="J3328" s="80"/>
      <c r="K3328" s="39"/>
      <c r="N3328" s="100"/>
      <c r="O3328" s="39"/>
      <c r="Q3328" s="39"/>
      <c r="R3328" s="80"/>
    </row>
    <row r="3329" spans="3:18" x14ac:dyDescent="0.15">
      <c r="C3329" s="97" t="s">
        <v>3354</v>
      </c>
      <c r="D3329" s="1" t="s">
        <v>68</v>
      </c>
      <c r="E3329" s="80" t="s">
        <v>61</v>
      </c>
      <c r="F3329" s="39" t="s">
        <v>62</v>
      </c>
      <c r="J3329" s="80"/>
      <c r="K3329" s="39"/>
      <c r="N3329" s="100"/>
      <c r="O3329" s="39"/>
      <c r="Q3329" s="39"/>
      <c r="R3329" s="80"/>
    </row>
    <row r="3330" spans="3:18" x14ac:dyDescent="0.15">
      <c r="C3330" s="97" t="s">
        <v>3355</v>
      </c>
      <c r="D3330" s="1" t="s">
        <v>68</v>
      </c>
      <c r="E3330" s="80" t="s">
        <v>61</v>
      </c>
      <c r="F3330" s="39" t="s">
        <v>62</v>
      </c>
      <c r="J3330" s="80"/>
      <c r="K3330" s="39"/>
      <c r="N3330" s="100"/>
      <c r="O3330" s="39"/>
      <c r="Q3330" s="39"/>
      <c r="R3330" s="80"/>
    </row>
    <row r="3331" spans="3:18" x14ac:dyDescent="0.15">
      <c r="C3331" s="97" t="s">
        <v>3356</v>
      </c>
      <c r="D3331" s="1" t="s">
        <v>68</v>
      </c>
      <c r="E3331" s="80" t="s">
        <v>61</v>
      </c>
      <c r="F3331" s="39" t="s">
        <v>62</v>
      </c>
      <c r="J3331" s="80"/>
      <c r="K3331" s="39"/>
      <c r="N3331" s="100"/>
      <c r="O3331" s="39"/>
      <c r="Q3331" s="39"/>
      <c r="R3331" s="80"/>
    </row>
    <row r="3332" spans="3:18" x14ac:dyDescent="0.15">
      <c r="C3332" s="97" t="s">
        <v>3357</v>
      </c>
      <c r="D3332" s="1" t="s">
        <v>79</v>
      </c>
      <c r="E3332" s="80" t="s">
        <v>61</v>
      </c>
      <c r="F3332" s="39" t="s">
        <v>62</v>
      </c>
      <c r="J3332" s="80"/>
      <c r="K3332" s="39"/>
      <c r="N3332" s="100"/>
      <c r="O3332" s="39"/>
      <c r="Q3332" s="39"/>
      <c r="R3332" s="80"/>
    </row>
    <row r="3333" spans="3:18" x14ac:dyDescent="0.15">
      <c r="C3333" s="97" t="s">
        <v>3358</v>
      </c>
      <c r="D3333" s="1" t="s">
        <v>66</v>
      </c>
      <c r="E3333" s="80" t="s">
        <v>61</v>
      </c>
      <c r="F3333" s="39" t="s">
        <v>69</v>
      </c>
      <c r="G3333" s="1">
        <v>11.43</v>
      </c>
      <c r="H3333" s="1">
        <v>0.15</v>
      </c>
      <c r="I3333" s="1">
        <v>11.58</v>
      </c>
      <c r="J3333" s="80">
        <v>1180</v>
      </c>
      <c r="K3333" s="39" t="s">
        <v>62</v>
      </c>
      <c r="N3333" s="100"/>
      <c r="O3333" s="39"/>
      <c r="Q3333" s="39"/>
      <c r="R3333" s="80"/>
    </row>
    <row r="3334" spans="3:18" x14ac:dyDescent="0.15">
      <c r="C3334" s="97" t="s">
        <v>3359</v>
      </c>
      <c r="D3334" s="1" t="s">
        <v>68</v>
      </c>
      <c r="E3334" s="80" t="s">
        <v>61</v>
      </c>
      <c r="F3334" s="39" t="s">
        <v>69</v>
      </c>
      <c r="G3334" s="1">
        <v>11.82</v>
      </c>
      <c r="H3334" s="1">
        <v>1.42</v>
      </c>
      <c r="I3334" s="1">
        <v>13.24</v>
      </c>
      <c r="J3334" s="80">
        <v>658</v>
      </c>
      <c r="K3334" s="39" t="s">
        <v>62</v>
      </c>
      <c r="N3334" s="100"/>
      <c r="O3334" s="39"/>
      <c r="Q3334" s="39"/>
      <c r="R3334" s="80"/>
    </row>
    <row r="3335" spans="3:18" x14ac:dyDescent="0.15">
      <c r="C3335" s="97" t="s">
        <v>3360</v>
      </c>
      <c r="D3335" s="1" t="s">
        <v>79</v>
      </c>
      <c r="E3335" s="80" t="s">
        <v>61</v>
      </c>
      <c r="F3335" s="39" t="s">
        <v>62</v>
      </c>
      <c r="J3335" s="80"/>
      <c r="K3335" s="39"/>
      <c r="N3335" s="100"/>
      <c r="O3335" s="39"/>
      <c r="Q3335" s="39"/>
      <c r="R3335" s="80"/>
    </row>
    <row r="3336" spans="3:18" x14ac:dyDescent="0.15">
      <c r="C3336" s="97" t="s">
        <v>3361</v>
      </c>
      <c r="D3336" s="1" t="s">
        <v>60</v>
      </c>
      <c r="E3336" s="80" t="s">
        <v>61</v>
      </c>
      <c r="F3336" s="39" t="s">
        <v>62</v>
      </c>
      <c r="J3336" s="80"/>
      <c r="K3336" s="39"/>
      <c r="N3336" s="100"/>
      <c r="O3336" s="39"/>
      <c r="Q3336" s="39"/>
      <c r="R3336" s="80"/>
    </row>
    <row r="3337" spans="3:18" x14ac:dyDescent="0.15">
      <c r="C3337" s="97" t="s">
        <v>3362</v>
      </c>
      <c r="D3337" s="1" t="s">
        <v>79</v>
      </c>
      <c r="E3337" s="80" t="s">
        <v>61</v>
      </c>
      <c r="F3337" s="39" t="s">
        <v>69</v>
      </c>
      <c r="G3337" s="1">
        <v>10.76</v>
      </c>
      <c r="H3337" s="1">
        <v>0.94</v>
      </c>
      <c r="I3337" s="1">
        <v>11.7</v>
      </c>
      <c r="J3337" s="80">
        <v>1144</v>
      </c>
      <c r="K3337" s="39" t="s">
        <v>62</v>
      </c>
      <c r="N3337" s="100"/>
      <c r="O3337" s="39"/>
      <c r="Q3337" s="39"/>
      <c r="R3337" s="80"/>
    </row>
    <row r="3338" spans="3:18" x14ac:dyDescent="0.15">
      <c r="C3338" s="97" t="s">
        <v>3641</v>
      </c>
      <c r="D3338" s="1" t="s">
        <v>64</v>
      </c>
      <c r="E3338" s="80" t="s">
        <v>61</v>
      </c>
      <c r="F3338" s="39" t="s">
        <v>69</v>
      </c>
      <c r="G3338" s="98">
        <v>14.6</v>
      </c>
      <c r="H3338" s="98">
        <v>0.94</v>
      </c>
      <c r="I3338" s="98">
        <v>15.54</v>
      </c>
      <c r="J3338" s="99">
        <v>152</v>
      </c>
      <c r="K3338" s="39" t="s">
        <v>69</v>
      </c>
      <c r="L3338" s="1">
        <v>15.18</v>
      </c>
      <c r="M3338" s="1">
        <v>30.72</v>
      </c>
      <c r="N3338" s="100">
        <v>330</v>
      </c>
      <c r="O3338" s="39" t="s">
        <v>69</v>
      </c>
      <c r="P3338" s="1">
        <v>21.92</v>
      </c>
      <c r="Q3338" s="39">
        <f>+P3338+M3338</f>
        <v>52.64</v>
      </c>
      <c r="R3338" s="99">
        <v>288</v>
      </c>
    </row>
    <row r="3339" spans="3:18" x14ac:dyDescent="0.15">
      <c r="C3339" s="97" t="s">
        <v>3364</v>
      </c>
      <c r="D3339" s="1" t="s">
        <v>60</v>
      </c>
      <c r="E3339" s="80" t="s">
        <v>61</v>
      </c>
      <c r="F3339" s="39" t="s">
        <v>62</v>
      </c>
      <c r="J3339" s="80"/>
      <c r="K3339" s="39"/>
      <c r="N3339" s="100"/>
      <c r="O3339" s="39"/>
      <c r="Q3339" s="39"/>
      <c r="R3339" s="80"/>
    </row>
    <row r="3340" spans="3:18" x14ac:dyDescent="0.15">
      <c r="C3340" s="97" t="s">
        <v>3365</v>
      </c>
      <c r="D3340" s="1" t="s">
        <v>66</v>
      </c>
      <c r="E3340" s="80" t="s">
        <v>61</v>
      </c>
      <c r="F3340" s="39" t="s">
        <v>69</v>
      </c>
      <c r="G3340" s="98">
        <v>14.58</v>
      </c>
      <c r="H3340" s="98">
        <v>1.89</v>
      </c>
      <c r="I3340" s="98">
        <v>16.47</v>
      </c>
      <c r="J3340" s="99">
        <v>62</v>
      </c>
      <c r="K3340" s="39" t="s">
        <v>69</v>
      </c>
      <c r="L3340" s="1">
        <v>16.95</v>
      </c>
      <c r="M3340" s="1">
        <v>33.42</v>
      </c>
      <c r="N3340" s="100">
        <v>92</v>
      </c>
      <c r="O3340" s="39" t="str">
        <f>+VLOOKUP(C3340,'[1]Notas 3º - TL'!$A$1:$B$678,2,"FALSO")</f>
        <v>SI</v>
      </c>
      <c r="Q3340" s="39"/>
      <c r="R3340" s="80"/>
    </row>
    <row r="3341" spans="3:18" x14ac:dyDescent="0.15">
      <c r="C3341" s="97" t="s">
        <v>3366</v>
      </c>
      <c r="D3341" s="1" t="s">
        <v>79</v>
      </c>
      <c r="E3341" s="80" t="s">
        <v>61</v>
      </c>
      <c r="F3341" s="39" t="s">
        <v>69</v>
      </c>
      <c r="G3341" s="1">
        <v>11.43</v>
      </c>
      <c r="H3341" s="1">
        <v>0.94</v>
      </c>
      <c r="I3341" s="1">
        <v>12.37</v>
      </c>
      <c r="J3341" s="80">
        <v>955</v>
      </c>
      <c r="K3341" s="39" t="s">
        <v>62</v>
      </c>
      <c r="N3341" s="100"/>
      <c r="O3341" s="39"/>
      <c r="Q3341" s="39"/>
      <c r="R3341" s="80"/>
    </row>
    <row r="3342" spans="3:18" x14ac:dyDescent="0.15">
      <c r="C3342" s="97" t="s">
        <v>3367</v>
      </c>
      <c r="D3342" s="1" t="s">
        <v>66</v>
      </c>
      <c r="E3342" s="80" t="s">
        <v>61</v>
      </c>
      <c r="F3342" s="39" t="s">
        <v>62</v>
      </c>
      <c r="J3342" s="80"/>
      <c r="K3342" s="39"/>
      <c r="N3342" s="100"/>
      <c r="O3342" s="39"/>
      <c r="Q3342" s="39"/>
      <c r="R3342" s="80"/>
    </row>
    <row r="3343" spans="3:18" x14ac:dyDescent="0.15">
      <c r="C3343" s="97" t="s">
        <v>3368</v>
      </c>
      <c r="D3343" s="1" t="s">
        <v>79</v>
      </c>
      <c r="E3343" s="80" t="s">
        <v>61</v>
      </c>
      <c r="F3343" s="39" t="s">
        <v>62</v>
      </c>
      <c r="J3343" s="80"/>
      <c r="K3343" s="39"/>
      <c r="N3343" s="100"/>
      <c r="O3343" s="39"/>
      <c r="Q3343" s="39"/>
      <c r="R3343" s="80"/>
    </row>
    <row r="3344" spans="3:18" x14ac:dyDescent="0.15">
      <c r="C3344" s="97" t="s">
        <v>3369</v>
      </c>
      <c r="D3344" s="1" t="s">
        <v>85</v>
      </c>
      <c r="E3344" s="80" t="s">
        <v>61</v>
      </c>
      <c r="F3344" s="39" t="s">
        <v>62</v>
      </c>
      <c r="J3344" s="80"/>
      <c r="K3344" s="39"/>
      <c r="N3344" s="100"/>
      <c r="O3344" s="39"/>
      <c r="Q3344" s="39"/>
      <c r="R3344" s="80"/>
    </row>
    <row r="3345" spans="3:18" x14ac:dyDescent="0.15">
      <c r="C3345" s="97" t="s">
        <v>3370</v>
      </c>
      <c r="D3345" s="1" t="s">
        <v>85</v>
      </c>
      <c r="E3345" s="80" t="s">
        <v>61</v>
      </c>
      <c r="F3345" s="39" t="s">
        <v>69</v>
      </c>
      <c r="G3345" s="1">
        <v>11.35</v>
      </c>
      <c r="H3345" s="1">
        <v>0.31</v>
      </c>
      <c r="I3345" s="1">
        <v>11.66</v>
      </c>
      <c r="J3345" s="80">
        <v>1150</v>
      </c>
      <c r="K3345" s="39" t="s">
        <v>62</v>
      </c>
      <c r="N3345" s="100"/>
      <c r="O3345" s="39"/>
      <c r="Q3345" s="39"/>
      <c r="R3345" s="80"/>
    </row>
    <row r="3346" spans="3:18" x14ac:dyDescent="0.15">
      <c r="C3346" s="97" t="s">
        <v>3371</v>
      </c>
      <c r="D3346" s="1" t="s">
        <v>85</v>
      </c>
      <c r="E3346" s="80" t="s">
        <v>61</v>
      </c>
      <c r="F3346" s="39" t="s">
        <v>62</v>
      </c>
      <c r="J3346" s="80"/>
      <c r="K3346" s="39"/>
      <c r="N3346" s="100"/>
      <c r="O3346" s="39"/>
      <c r="Q3346" s="39"/>
      <c r="R3346" s="80"/>
    </row>
    <row r="3347" spans="3:18" x14ac:dyDescent="0.15">
      <c r="C3347" s="97" t="s">
        <v>3372</v>
      </c>
      <c r="D3347" s="1" t="s">
        <v>68</v>
      </c>
      <c r="E3347" s="80" t="s">
        <v>61</v>
      </c>
      <c r="F3347" s="39" t="s">
        <v>62</v>
      </c>
      <c r="J3347" s="80"/>
      <c r="K3347" s="39"/>
      <c r="N3347" s="100"/>
      <c r="O3347" s="39"/>
      <c r="Q3347" s="39"/>
      <c r="R3347" s="80"/>
    </row>
    <row r="3348" spans="3:18" x14ac:dyDescent="0.15">
      <c r="C3348" s="97" t="s">
        <v>3373</v>
      </c>
      <c r="D3348" s="1" t="s">
        <v>79</v>
      </c>
      <c r="E3348" s="80" t="s">
        <v>61</v>
      </c>
      <c r="F3348" s="39" t="s">
        <v>62</v>
      </c>
      <c r="J3348" s="80"/>
      <c r="K3348" s="39"/>
      <c r="N3348" s="100"/>
      <c r="O3348" s="39"/>
      <c r="Q3348" s="39"/>
      <c r="R3348" s="80"/>
    </row>
    <row r="3349" spans="3:18" x14ac:dyDescent="0.15">
      <c r="C3349" s="97" t="s">
        <v>3374</v>
      </c>
      <c r="D3349" s="1" t="s">
        <v>64</v>
      </c>
      <c r="E3349" s="80" t="s">
        <v>61</v>
      </c>
      <c r="F3349" s="39" t="s">
        <v>62</v>
      </c>
      <c r="J3349" s="80"/>
      <c r="K3349" s="39"/>
      <c r="N3349" s="100"/>
      <c r="O3349" s="39"/>
      <c r="Q3349" s="39"/>
      <c r="R3349" s="80"/>
    </row>
    <row r="3350" spans="3:18" x14ac:dyDescent="0.15">
      <c r="C3350" s="97" t="s">
        <v>3375</v>
      </c>
      <c r="D3350" s="1" t="s">
        <v>60</v>
      </c>
      <c r="E3350" s="80" t="s">
        <v>61</v>
      </c>
      <c r="F3350" s="39" t="s">
        <v>62</v>
      </c>
      <c r="J3350" s="80"/>
      <c r="K3350" s="39"/>
      <c r="N3350" s="100"/>
      <c r="O3350" s="39"/>
      <c r="Q3350" s="39"/>
      <c r="R3350" s="80"/>
    </row>
    <row r="3351" spans="3:18" x14ac:dyDescent="0.15">
      <c r="C3351" s="97" t="s">
        <v>3376</v>
      </c>
      <c r="D3351" s="1" t="s">
        <v>72</v>
      </c>
      <c r="E3351" s="80" t="s">
        <v>61</v>
      </c>
      <c r="F3351" s="39" t="s">
        <v>62</v>
      </c>
      <c r="J3351" s="80"/>
      <c r="K3351" s="39"/>
      <c r="N3351" s="100"/>
      <c r="O3351" s="39"/>
      <c r="Q3351" s="39"/>
      <c r="R3351" s="80"/>
    </row>
    <row r="3352" spans="3:18" x14ac:dyDescent="0.15">
      <c r="C3352" s="97" t="s">
        <v>3649</v>
      </c>
      <c r="D3352" s="1" t="s">
        <v>64</v>
      </c>
      <c r="E3352" s="80" t="s">
        <v>61</v>
      </c>
      <c r="F3352" s="39" t="s">
        <v>69</v>
      </c>
      <c r="G3352" s="98">
        <v>13.82</v>
      </c>
      <c r="H3352" s="98">
        <v>0.15</v>
      </c>
      <c r="I3352" s="98">
        <v>13.97</v>
      </c>
      <c r="J3352" s="99">
        <v>437</v>
      </c>
      <c r="K3352" s="39" t="s">
        <v>69</v>
      </c>
      <c r="L3352" s="1">
        <v>16.91</v>
      </c>
      <c r="M3352" s="1">
        <v>30.880000000000003</v>
      </c>
      <c r="N3352" s="100">
        <v>312</v>
      </c>
      <c r="O3352" s="39" t="s">
        <v>69</v>
      </c>
      <c r="P3352" s="1">
        <v>24.41</v>
      </c>
      <c r="Q3352" s="39">
        <f>+P3352+M3352</f>
        <v>55.290000000000006</v>
      </c>
      <c r="R3352" s="99">
        <v>168</v>
      </c>
    </row>
    <row r="3353" spans="3:18" x14ac:dyDescent="0.15">
      <c r="C3353" s="97" t="s">
        <v>3378</v>
      </c>
      <c r="D3353" s="1" t="s">
        <v>79</v>
      </c>
      <c r="E3353" s="80" t="s">
        <v>61</v>
      </c>
      <c r="F3353" s="39" t="s">
        <v>62</v>
      </c>
      <c r="J3353" s="80"/>
      <c r="K3353" s="39"/>
      <c r="N3353" s="100"/>
      <c r="O3353" s="39"/>
      <c r="Q3353" s="39"/>
      <c r="R3353" s="80"/>
    </row>
    <row r="3354" spans="3:18" x14ac:dyDescent="0.15">
      <c r="C3354" s="97" t="s">
        <v>3379</v>
      </c>
      <c r="D3354" s="1" t="s">
        <v>60</v>
      </c>
      <c r="E3354" s="80" t="s">
        <v>61</v>
      </c>
      <c r="F3354" s="39" t="s">
        <v>62</v>
      </c>
      <c r="J3354" s="80"/>
      <c r="K3354" s="39"/>
      <c r="N3354" s="100"/>
      <c r="O3354" s="39"/>
      <c r="Q3354" s="39"/>
      <c r="R3354" s="80"/>
    </row>
    <row r="3355" spans="3:18" x14ac:dyDescent="0.15">
      <c r="C3355" s="97" t="s">
        <v>3380</v>
      </c>
      <c r="D3355" s="1" t="s">
        <v>66</v>
      </c>
      <c r="E3355" s="80" t="s">
        <v>61</v>
      </c>
      <c r="F3355" s="39" t="s">
        <v>69</v>
      </c>
      <c r="G3355" s="98">
        <v>10.130000000000001</v>
      </c>
      <c r="H3355" s="98">
        <v>1.1000000000000001</v>
      </c>
      <c r="I3355" s="98">
        <v>11.23</v>
      </c>
      <c r="J3355" s="99">
        <v>1257</v>
      </c>
      <c r="K3355" s="39" t="s">
        <v>69</v>
      </c>
      <c r="L3355" s="1">
        <v>16.75</v>
      </c>
      <c r="M3355" s="1">
        <v>27.98</v>
      </c>
      <c r="N3355" s="100">
        <v>700</v>
      </c>
      <c r="O3355" s="39" t="str">
        <f>+VLOOKUP(C3355,'[1]Notas 3º - TL'!$A$1:$B$678,2,"FALSO")</f>
        <v>SI</v>
      </c>
      <c r="Q3355" s="39"/>
      <c r="R3355" s="80"/>
    </row>
    <row r="3356" spans="3:18" x14ac:dyDescent="0.15">
      <c r="C3356" s="97" t="s">
        <v>3381</v>
      </c>
      <c r="D3356" s="1" t="s">
        <v>66</v>
      </c>
      <c r="E3356" s="80" t="s">
        <v>61</v>
      </c>
      <c r="F3356" s="39" t="s">
        <v>69</v>
      </c>
      <c r="G3356" s="98">
        <v>11.76</v>
      </c>
      <c r="H3356" s="98">
        <v>0.78</v>
      </c>
      <c r="I3356" s="98">
        <v>12.54</v>
      </c>
      <c r="J3356" s="99">
        <v>909</v>
      </c>
      <c r="K3356" s="39" t="s">
        <v>69</v>
      </c>
      <c r="L3356" s="1">
        <v>15.26</v>
      </c>
      <c r="M3356" s="1">
        <v>27.799999999999997</v>
      </c>
      <c r="N3356" s="100">
        <v>719</v>
      </c>
      <c r="O3356" s="39" t="str">
        <f>+VLOOKUP(C3356,'[1]Notas 3º - TL'!$A$1:$B$678,2,"FALSO")</f>
        <v>SI</v>
      </c>
      <c r="Q3356" s="39"/>
      <c r="R3356" s="80"/>
    </row>
    <row r="3357" spans="3:18" x14ac:dyDescent="0.15">
      <c r="C3357" s="97" t="s">
        <v>3382</v>
      </c>
      <c r="D3357" s="1" t="s">
        <v>68</v>
      </c>
      <c r="E3357" s="80" t="s">
        <v>61</v>
      </c>
      <c r="F3357" s="39" t="s">
        <v>62</v>
      </c>
      <c r="J3357" s="80"/>
      <c r="K3357" s="39"/>
      <c r="N3357" s="100"/>
      <c r="O3357" s="39"/>
      <c r="Q3357" s="39"/>
      <c r="R3357" s="80"/>
    </row>
    <row r="3358" spans="3:18" x14ac:dyDescent="0.15">
      <c r="C3358" s="97" t="s">
        <v>3654</v>
      </c>
      <c r="D3358" s="1" t="s">
        <v>68</v>
      </c>
      <c r="E3358" s="80" t="s">
        <v>61</v>
      </c>
      <c r="F3358" s="39" t="s">
        <v>69</v>
      </c>
      <c r="G3358" s="98">
        <v>13.33</v>
      </c>
      <c r="H3358" s="98">
        <v>2.21</v>
      </c>
      <c r="I3358" s="98">
        <v>15.54</v>
      </c>
      <c r="J3358" s="99">
        <v>154</v>
      </c>
      <c r="K3358" s="39" t="s">
        <v>69</v>
      </c>
      <c r="L3358" s="1">
        <v>16.21</v>
      </c>
      <c r="M3358" s="1">
        <v>31.75</v>
      </c>
      <c r="N3358" s="100">
        <v>211</v>
      </c>
      <c r="O3358" s="39" t="s">
        <v>69</v>
      </c>
      <c r="P3358" s="1">
        <v>27.31</v>
      </c>
      <c r="Q3358" s="39">
        <f>+P3358+M3358</f>
        <v>59.06</v>
      </c>
      <c r="R3358" s="99">
        <v>56</v>
      </c>
    </row>
    <row r="3359" spans="3:18" x14ac:dyDescent="0.15">
      <c r="C3359" s="97" t="s">
        <v>3678</v>
      </c>
      <c r="D3359" s="1" t="s">
        <v>66</v>
      </c>
      <c r="E3359" s="80" t="s">
        <v>61</v>
      </c>
      <c r="F3359" s="39" t="s">
        <v>69</v>
      </c>
      <c r="G3359" s="98">
        <v>13.02</v>
      </c>
      <c r="H3359" s="98">
        <v>1.42</v>
      </c>
      <c r="I3359" s="98">
        <v>14.44</v>
      </c>
      <c r="J3359" s="99">
        <v>326</v>
      </c>
      <c r="K3359" s="39" t="s">
        <v>69</v>
      </c>
      <c r="L3359" s="1">
        <v>16.75</v>
      </c>
      <c r="M3359" s="1">
        <v>31.189999999999998</v>
      </c>
      <c r="N3359" s="100">
        <v>277</v>
      </c>
      <c r="O3359" s="39" t="s">
        <v>69</v>
      </c>
      <c r="P3359" s="1">
        <v>20.51</v>
      </c>
      <c r="Q3359" s="39">
        <f>+P3359+M3359</f>
        <v>51.7</v>
      </c>
      <c r="R3359" s="99">
        <v>326</v>
      </c>
    </row>
    <row r="3360" spans="3:18" x14ac:dyDescent="0.15">
      <c r="C3360" s="97" t="s">
        <v>3385</v>
      </c>
      <c r="D3360" s="1" t="s">
        <v>60</v>
      </c>
      <c r="E3360" s="80" t="s">
        <v>61</v>
      </c>
      <c r="F3360" s="39" t="s">
        <v>62</v>
      </c>
      <c r="J3360" s="80"/>
      <c r="K3360" s="39"/>
      <c r="N3360" s="100"/>
      <c r="O3360" s="39"/>
      <c r="Q3360" s="39"/>
      <c r="R3360" s="80"/>
    </row>
    <row r="3361" spans="3:18" x14ac:dyDescent="0.15">
      <c r="C3361" s="97" t="s">
        <v>3386</v>
      </c>
      <c r="D3361" s="1" t="s">
        <v>82</v>
      </c>
      <c r="E3361" s="80" t="s">
        <v>61</v>
      </c>
      <c r="F3361" s="39" t="s">
        <v>62</v>
      </c>
      <c r="J3361" s="80"/>
      <c r="K3361" s="39"/>
      <c r="N3361" s="100"/>
      <c r="O3361" s="39"/>
      <c r="Q3361" s="39"/>
      <c r="R3361" s="80"/>
    </row>
    <row r="3362" spans="3:18" x14ac:dyDescent="0.15">
      <c r="C3362" s="97" t="s">
        <v>3387</v>
      </c>
      <c r="D3362" s="1" t="s">
        <v>85</v>
      </c>
      <c r="E3362" s="80" t="s">
        <v>61</v>
      </c>
      <c r="F3362" s="39" t="s">
        <v>62</v>
      </c>
      <c r="J3362" s="80"/>
      <c r="K3362" s="39"/>
      <c r="N3362" s="100"/>
      <c r="O3362" s="39"/>
      <c r="Q3362" s="39"/>
      <c r="R3362" s="80"/>
    </row>
    <row r="3363" spans="3:18" x14ac:dyDescent="0.15">
      <c r="C3363" s="97" t="s">
        <v>3388</v>
      </c>
      <c r="D3363" s="1" t="s">
        <v>85</v>
      </c>
      <c r="E3363" s="80" t="s">
        <v>61</v>
      </c>
      <c r="F3363" s="39" t="s">
        <v>62</v>
      </c>
      <c r="J3363" s="80"/>
      <c r="K3363" s="39"/>
      <c r="N3363" s="100"/>
      <c r="O3363" s="39"/>
      <c r="Q3363" s="39"/>
      <c r="R3363" s="80"/>
    </row>
    <row r="3364" spans="3:18" x14ac:dyDescent="0.15">
      <c r="C3364" s="97" t="s">
        <v>3389</v>
      </c>
      <c r="D3364" s="1" t="s">
        <v>79</v>
      </c>
      <c r="E3364" s="80" t="s">
        <v>61</v>
      </c>
      <c r="F3364" s="39" t="s">
        <v>69</v>
      </c>
      <c r="G3364" s="98">
        <v>14</v>
      </c>
      <c r="H3364" s="98">
        <v>2.0499999999999998</v>
      </c>
      <c r="I3364" s="98">
        <v>16.05</v>
      </c>
      <c r="J3364" s="99">
        <v>92</v>
      </c>
      <c r="K3364" s="39" t="s">
        <v>69</v>
      </c>
      <c r="L3364" s="1">
        <v>15.47</v>
      </c>
      <c r="M3364" s="1">
        <v>31.520000000000003</v>
      </c>
      <c r="N3364" s="100">
        <v>236</v>
      </c>
      <c r="O3364" s="39" t="str">
        <f>+VLOOKUP(C3364,'[1]Notas 3º - TL'!$A$1:$B$678,2,"FALSO")</f>
        <v>SI</v>
      </c>
      <c r="Q3364" s="39"/>
      <c r="R3364" s="80"/>
    </row>
    <row r="3365" spans="3:18" x14ac:dyDescent="0.15">
      <c r="C3365" s="97" t="s">
        <v>3390</v>
      </c>
      <c r="D3365" s="1" t="s">
        <v>66</v>
      </c>
      <c r="E3365" s="80" t="s">
        <v>61</v>
      </c>
      <c r="F3365" s="39" t="s">
        <v>62</v>
      </c>
      <c r="J3365" s="80"/>
      <c r="K3365" s="39"/>
      <c r="N3365" s="100"/>
      <c r="O3365" s="39"/>
      <c r="Q3365" s="39"/>
      <c r="R3365" s="80"/>
    </row>
    <row r="3366" spans="3:18" x14ac:dyDescent="0.15">
      <c r="C3366" s="97" t="s">
        <v>3391</v>
      </c>
      <c r="D3366" s="1" t="s">
        <v>66</v>
      </c>
      <c r="E3366" s="80" t="s">
        <v>88</v>
      </c>
      <c r="F3366" s="39" t="s">
        <v>62</v>
      </c>
      <c r="J3366" s="80"/>
      <c r="K3366" s="39"/>
      <c r="N3366" s="100"/>
      <c r="O3366" s="39"/>
      <c r="Q3366" s="39"/>
      <c r="R3366" s="80"/>
    </row>
    <row r="3367" spans="3:18" x14ac:dyDescent="0.15">
      <c r="C3367" s="97" t="s">
        <v>3680</v>
      </c>
      <c r="D3367" s="1" t="s">
        <v>82</v>
      </c>
      <c r="E3367" s="80" t="s">
        <v>61</v>
      </c>
      <c r="F3367" s="39" t="s">
        <v>69</v>
      </c>
      <c r="G3367" s="98">
        <v>12.76</v>
      </c>
      <c r="H3367" s="98">
        <v>0.78</v>
      </c>
      <c r="I3367" s="98">
        <v>13.54</v>
      </c>
      <c r="J3367" s="99">
        <v>556</v>
      </c>
      <c r="K3367" s="39" t="s">
        <v>69</v>
      </c>
      <c r="L3367" s="1">
        <v>16.59</v>
      </c>
      <c r="M3367" s="1">
        <v>30.13</v>
      </c>
      <c r="N3367" s="100">
        <v>413</v>
      </c>
      <c r="O3367" s="39" t="s">
        <v>69</v>
      </c>
      <c r="P3367" s="1">
        <v>24.04</v>
      </c>
      <c r="Q3367" s="39">
        <f>+P3367+M3367</f>
        <v>54.17</v>
      </c>
      <c r="R3367" s="99">
        <v>230</v>
      </c>
    </row>
    <row r="3368" spans="3:18" x14ac:dyDescent="0.15">
      <c r="C3368" s="97" t="s">
        <v>3393</v>
      </c>
      <c r="D3368" s="1" t="s">
        <v>66</v>
      </c>
      <c r="E3368" s="80" t="s">
        <v>61</v>
      </c>
      <c r="F3368" s="39" t="s">
        <v>62</v>
      </c>
      <c r="J3368" s="80"/>
      <c r="K3368" s="39"/>
      <c r="N3368" s="100"/>
      <c r="O3368" s="39"/>
      <c r="Q3368" s="39"/>
      <c r="R3368" s="80"/>
    </row>
    <row r="3369" spans="3:18" x14ac:dyDescent="0.15">
      <c r="C3369" s="97" t="s">
        <v>3394</v>
      </c>
      <c r="D3369" s="1" t="s">
        <v>68</v>
      </c>
      <c r="E3369" s="80" t="s">
        <v>61</v>
      </c>
      <c r="F3369" s="39" t="s">
        <v>62</v>
      </c>
      <c r="J3369" s="80"/>
      <c r="K3369" s="39"/>
      <c r="N3369" s="100"/>
      <c r="O3369" s="39"/>
      <c r="Q3369" s="39"/>
      <c r="R3369" s="80"/>
    </row>
    <row r="3370" spans="3:18" x14ac:dyDescent="0.15">
      <c r="C3370" s="97" t="s">
        <v>3395</v>
      </c>
      <c r="D3370" s="1" t="s">
        <v>66</v>
      </c>
      <c r="E3370" s="80" t="s">
        <v>61</v>
      </c>
      <c r="F3370" s="39" t="s">
        <v>62</v>
      </c>
      <c r="J3370" s="80"/>
      <c r="K3370" s="39"/>
      <c r="N3370" s="100"/>
      <c r="O3370" s="39"/>
      <c r="Q3370" s="39"/>
      <c r="R3370" s="80"/>
    </row>
    <row r="3371" spans="3:18" x14ac:dyDescent="0.15">
      <c r="C3371" s="97" t="s">
        <v>3396</v>
      </c>
      <c r="D3371" s="1" t="s">
        <v>72</v>
      </c>
      <c r="E3371" s="80" t="s">
        <v>61</v>
      </c>
      <c r="F3371" s="39" t="s">
        <v>62</v>
      </c>
      <c r="J3371" s="80"/>
      <c r="K3371" s="39"/>
      <c r="N3371" s="100"/>
      <c r="O3371" s="39"/>
      <c r="Q3371" s="39"/>
      <c r="R3371" s="80"/>
    </row>
    <row r="3372" spans="3:18" x14ac:dyDescent="0.15">
      <c r="C3372" s="97" t="s">
        <v>3694</v>
      </c>
      <c r="D3372" s="1" t="s">
        <v>64</v>
      </c>
      <c r="E3372" s="80" t="s">
        <v>61</v>
      </c>
      <c r="F3372" s="39" t="s">
        <v>69</v>
      </c>
      <c r="G3372" s="98">
        <v>12.18</v>
      </c>
      <c r="H3372" s="98">
        <v>0.15</v>
      </c>
      <c r="I3372" s="98">
        <v>12.33</v>
      </c>
      <c r="J3372" s="99">
        <v>968</v>
      </c>
      <c r="K3372" s="39" t="s">
        <v>69</v>
      </c>
      <c r="L3372" s="1">
        <v>17.8</v>
      </c>
      <c r="M3372" s="1">
        <v>30.130000000000003</v>
      </c>
      <c r="N3372" s="100">
        <v>412</v>
      </c>
      <c r="O3372" s="39" t="s">
        <v>69</v>
      </c>
      <c r="P3372" s="1">
        <v>24.71</v>
      </c>
      <c r="Q3372" s="39">
        <f>+P3372+M3372</f>
        <v>54.84</v>
      </c>
      <c r="R3372" s="99">
        <v>198</v>
      </c>
    </row>
    <row r="3373" spans="3:18" x14ac:dyDescent="0.15">
      <c r="C3373" s="97" t="s">
        <v>3398</v>
      </c>
      <c r="D3373" s="1" t="s">
        <v>66</v>
      </c>
      <c r="E3373" s="80" t="s">
        <v>61</v>
      </c>
      <c r="F3373" s="39" t="s">
        <v>69</v>
      </c>
      <c r="G3373" s="1">
        <v>10.81</v>
      </c>
      <c r="H3373" s="1">
        <v>0.78</v>
      </c>
      <c r="I3373" s="1">
        <v>11.59</v>
      </c>
      <c r="J3373" s="80">
        <v>1177</v>
      </c>
      <c r="K3373" s="39" t="s">
        <v>62</v>
      </c>
      <c r="N3373" s="100"/>
      <c r="O3373" s="39"/>
      <c r="Q3373" s="39"/>
      <c r="R3373" s="80"/>
    </row>
    <row r="3374" spans="3:18" x14ac:dyDescent="0.15">
      <c r="C3374" s="97" t="s">
        <v>3399</v>
      </c>
      <c r="D3374" s="1" t="s">
        <v>68</v>
      </c>
      <c r="E3374" s="80" t="s">
        <v>61</v>
      </c>
      <c r="F3374" s="39" t="s">
        <v>62</v>
      </c>
      <c r="J3374" s="80"/>
      <c r="K3374" s="39"/>
      <c r="N3374" s="100"/>
      <c r="O3374" s="39"/>
      <c r="Q3374" s="39"/>
      <c r="R3374" s="80"/>
    </row>
    <row r="3375" spans="3:18" x14ac:dyDescent="0.15">
      <c r="C3375" s="97" t="s">
        <v>3400</v>
      </c>
      <c r="D3375" s="1" t="s">
        <v>66</v>
      </c>
      <c r="E3375" s="80" t="s">
        <v>61</v>
      </c>
      <c r="F3375" s="39" t="s">
        <v>69</v>
      </c>
      <c r="G3375" s="1">
        <v>11.78</v>
      </c>
      <c r="H3375" s="1">
        <v>2.0499999999999998</v>
      </c>
      <c r="I3375" s="1">
        <v>13.829999999999998</v>
      </c>
      <c r="J3375" s="80">
        <v>487</v>
      </c>
      <c r="K3375" s="39" t="s">
        <v>62</v>
      </c>
      <c r="N3375" s="100"/>
      <c r="O3375" s="39"/>
      <c r="Q3375" s="39"/>
      <c r="R3375" s="80"/>
    </row>
    <row r="3376" spans="3:18" x14ac:dyDescent="0.15">
      <c r="C3376" s="97" t="s">
        <v>3401</v>
      </c>
      <c r="D3376" s="1" t="s">
        <v>85</v>
      </c>
      <c r="E3376" s="80" t="s">
        <v>61</v>
      </c>
      <c r="F3376" s="39" t="s">
        <v>69</v>
      </c>
      <c r="G3376" s="98">
        <v>12.61</v>
      </c>
      <c r="H3376" s="98">
        <v>0.94</v>
      </c>
      <c r="I3376" s="98">
        <v>13.549999999999999</v>
      </c>
      <c r="J3376" s="99">
        <v>553</v>
      </c>
      <c r="K3376" s="39" t="s">
        <v>69</v>
      </c>
      <c r="L3376" s="1">
        <v>18.670000000000002</v>
      </c>
      <c r="M3376" s="1">
        <v>32.22</v>
      </c>
      <c r="N3376" s="100">
        <v>171</v>
      </c>
      <c r="O3376" s="39" t="str">
        <f>+VLOOKUP(C3376,'[1]Notas 3º - TL'!$A$1:$B$678,2,"FALSO")</f>
        <v>SI</v>
      </c>
      <c r="Q3376" s="39"/>
      <c r="R3376" s="80"/>
    </row>
    <row r="3377" spans="3:18" x14ac:dyDescent="0.15">
      <c r="C3377" s="97" t="s">
        <v>3402</v>
      </c>
      <c r="D3377" s="1" t="s">
        <v>68</v>
      </c>
      <c r="E3377" s="80" t="s">
        <v>61</v>
      </c>
      <c r="F3377" s="39" t="s">
        <v>62</v>
      </c>
      <c r="J3377" s="80"/>
      <c r="K3377" s="39"/>
      <c r="N3377" s="100"/>
      <c r="O3377" s="39"/>
      <c r="Q3377" s="39"/>
      <c r="R3377" s="80"/>
    </row>
    <row r="3378" spans="3:18" x14ac:dyDescent="0.15">
      <c r="C3378" s="97" t="s">
        <v>3403</v>
      </c>
      <c r="D3378" s="1" t="s">
        <v>68</v>
      </c>
      <c r="E3378" s="80" t="s">
        <v>61</v>
      </c>
      <c r="F3378" s="39" t="s">
        <v>62</v>
      </c>
      <c r="J3378" s="80"/>
      <c r="K3378" s="39"/>
      <c r="N3378" s="100"/>
      <c r="O3378" s="39"/>
      <c r="Q3378" s="39"/>
      <c r="R3378" s="80"/>
    </row>
    <row r="3379" spans="3:18" x14ac:dyDescent="0.15">
      <c r="C3379" s="97" t="s">
        <v>3404</v>
      </c>
      <c r="D3379" s="1" t="s">
        <v>85</v>
      </c>
      <c r="E3379" s="80" t="s">
        <v>61</v>
      </c>
      <c r="F3379" s="39" t="s">
        <v>69</v>
      </c>
      <c r="G3379" s="98">
        <v>12.06</v>
      </c>
      <c r="H3379" s="98">
        <v>0.78</v>
      </c>
      <c r="I3379" s="98">
        <v>12.84</v>
      </c>
      <c r="J3379" s="99">
        <v>796</v>
      </c>
      <c r="K3379" s="39" t="s">
        <v>69</v>
      </c>
      <c r="L3379" s="1">
        <v>15.62</v>
      </c>
      <c r="M3379" s="1">
        <v>28.46</v>
      </c>
      <c r="N3379" s="100">
        <v>656</v>
      </c>
      <c r="O3379" s="39" t="str">
        <f>+VLOOKUP(C3379,'[1]Notas 3º - TL'!$A$1:$B$678,2,"FALSO")</f>
        <v>SI</v>
      </c>
      <c r="Q3379" s="39"/>
      <c r="R3379" s="80"/>
    </row>
    <row r="3380" spans="3:18" x14ac:dyDescent="0.15">
      <c r="C3380" s="97" t="s">
        <v>3405</v>
      </c>
      <c r="D3380" s="1" t="s">
        <v>60</v>
      </c>
      <c r="E3380" s="80" t="s">
        <v>61</v>
      </c>
      <c r="F3380" s="39" t="s">
        <v>62</v>
      </c>
      <c r="J3380" s="80"/>
      <c r="K3380" s="39"/>
      <c r="N3380" s="100"/>
      <c r="O3380" s="39"/>
      <c r="Q3380" s="39"/>
      <c r="R3380" s="80"/>
    </row>
    <row r="3381" spans="3:18" x14ac:dyDescent="0.15">
      <c r="C3381" s="97" t="s">
        <v>3406</v>
      </c>
      <c r="D3381" s="1" t="s">
        <v>68</v>
      </c>
      <c r="E3381" s="80" t="s">
        <v>61</v>
      </c>
      <c r="F3381" s="39" t="s">
        <v>62</v>
      </c>
      <c r="J3381" s="80"/>
      <c r="K3381" s="39"/>
      <c r="N3381" s="100"/>
      <c r="O3381" s="39"/>
      <c r="Q3381" s="39"/>
      <c r="R3381" s="80"/>
    </row>
    <row r="3382" spans="3:18" x14ac:dyDescent="0.15">
      <c r="C3382" s="97" t="s">
        <v>3407</v>
      </c>
      <c r="D3382" s="1" t="s">
        <v>68</v>
      </c>
      <c r="E3382" s="80" t="s">
        <v>237</v>
      </c>
      <c r="F3382" s="39" t="s">
        <v>62</v>
      </c>
      <c r="J3382" s="80"/>
      <c r="K3382" s="39"/>
      <c r="N3382" s="100"/>
      <c r="O3382" s="39"/>
      <c r="Q3382" s="39"/>
      <c r="R3382" s="80"/>
    </row>
    <row r="3383" spans="3:18" x14ac:dyDescent="0.15">
      <c r="C3383" s="97" t="s">
        <v>3408</v>
      </c>
      <c r="D3383" s="1" t="s">
        <v>85</v>
      </c>
      <c r="E3383" s="80" t="s">
        <v>61</v>
      </c>
      <c r="F3383" s="39" t="s">
        <v>62</v>
      </c>
      <c r="J3383" s="80"/>
      <c r="K3383" s="39"/>
      <c r="N3383" s="100"/>
      <c r="O3383" s="39"/>
      <c r="Q3383" s="39"/>
      <c r="R3383" s="80"/>
    </row>
    <row r="3384" spans="3:18" x14ac:dyDescent="0.15">
      <c r="C3384" s="97" t="s">
        <v>3409</v>
      </c>
      <c r="D3384" s="1" t="s">
        <v>68</v>
      </c>
      <c r="E3384" s="80" t="s">
        <v>61</v>
      </c>
      <c r="F3384" s="39" t="s">
        <v>62</v>
      </c>
      <c r="J3384" s="80"/>
      <c r="K3384" s="39"/>
      <c r="N3384" s="100"/>
      <c r="O3384" s="39"/>
      <c r="Q3384" s="39"/>
      <c r="R3384" s="80"/>
    </row>
    <row r="3385" spans="3:18" x14ac:dyDescent="0.15">
      <c r="C3385" s="97" t="s">
        <v>3410</v>
      </c>
      <c r="D3385" s="1" t="s">
        <v>60</v>
      </c>
      <c r="E3385" s="80" t="s">
        <v>61</v>
      </c>
      <c r="F3385" s="39" t="s">
        <v>62</v>
      </c>
      <c r="J3385" s="80"/>
      <c r="K3385" s="39"/>
      <c r="N3385" s="100"/>
      <c r="O3385" s="39"/>
      <c r="Q3385" s="39"/>
      <c r="R3385" s="80"/>
    </row>
    <row r="3386" spans="3:18" x14ac:dyDescent="0.15">
      <c r="C3386" s="97" t="s">
        <v>3411</v>
      </c>
      <c r="D3386" s="1" t="s">
        <v>79</v>
      </c>
      <c r="E3386" s="80" t="s">
        <v>61</v>
      </c>
      <c r="F3386" s="39" t="s">
        <v>69</v>
      </c>
      <c r="G3386" s="98">
        <v>12.4</v>
      </c>
      <c r="H3386" s="98">
        <v>0.31</v>
      </c>
      <c r="I3386" s="98">
        <v>12.71</v>
      </c>
      <c r="J3386" s="99">
        <v>851</v>
      </c>
      <c r="K3386" s="39" t="s">
        <v>69</v>
      </c>
      <c r="L3386" s="1">
        <v>16.239999999999998</v>
      </c>
      <c r="M3386" s="1">
        <v>28.95</v>
      </c>
      <c r="N3386" s="100">
        <v>595</v>
      </c>
      <c r="O3386" s="39" t="str">
        <f>+VLOOKUP(C3386,'[1]Notas 3º - TL'!$A$1:$B$678,2,"FALSO")</f>
        <v>SI</v>
      </c>
      <c r="Q3386" s="39"/>
      <c r="R3386" s="80"/>
    </row>
    <row r="3387" spans="3:18" x14ac:dyDescent="0.15">
      <c r="C3387" s="97" t="s">
        <v>3412</v>
      </c>
      <c r="D3387" s="1" t="s">
        <v>64</v>
      </c>
      <c r="E3387" s="80" t="s">
        <v>61</v>
      </c>
      <c r="F3387" s="39" t="s">
        <v>69</v>
      </c>
      <c r="G3387" s="1">
        <v>11.06</v>
      </c>
      <c r="H3387" s="1">
        <v>0</v>
      </c>
      <c r="I3387" s="1">
        <v>11.06</v>
      </c>
      <c r="J3387" s="80">
        <v>1294</v>
      </c>
      <c r="K3387" s="39" t="s">
        <v>62</v>
      </c>
      <c r="N3387" s="100"/>
      <c r="O3387" s="39"/>
      <c r="Q3387" s="39"/>
      <c r="R3387" s="80"/>
    </row>
    <row r="3388" spans="3:18" x14ac:dyDescent="0.15">
      <c r="C3388" s="97" t="s">
        <v>3413</v>
      </c>
      <c r="D3388" s="1" t="s">
        <v>85</v>
      </c>
      <c r="E3388" s="80" t="s">
        <v>61</v>
      </c>
      <c r="F3388" s="39" t="s">
        <v>62</v>
      </c>
      <c r="J3388" s="80"/>
      <c r="K3388" s="39"/>
      <c r="N3388" s="100"/>
      <c r="O3388" s="39"/>
      <c r="Q3388" s="39"/>
      <c r="R3388" s="80"/>
    </row>
    <row r="3389" spans="3:18" x14ac:dyDescent="0.15">
      <c r="C3389" s="97" t="s">
        <v>3414</v>
      </c>
      <c r="D3389" s="1" t="s">
        <v>64</v>
      </c>
      <c r="E3389" s="80" t="s">
        <v>61</v>
      </c>
      <c r="F3389" s="39" t="s">
        <v>62</v>
      </c>
      <c r="J3389" s="80"/>
      <c r="K3389" s="39"/>
      <c r="N3389" s="100"/>
      <c r="O3389" s="39"/>
      <c r="Q3389" s="39"/>
      <c r="R3389" s="80"/>
    </row>
    <row r="3390" spans="3:18" x14ac:dyDescent="0.15">
      <c r="C3390" s="97" t="s">
        <v>3415</v>
      </c>
      <c r="D3390" s="1" t="s">
        <v>85</v>
      </c>
      <c r="E3390" s="80" t="s">
        <v>61</v>
      </c>
      <c r="F3390" s="39" t="s">
        <v>62</v>
      </c>
      <c r="J3390" s="80"/>
      <c r="K3390" s="39"/>
      <c r="N3390" s="100"/>
      <c r="O3390" s="39"/>
      <c r="Q3390" s="39"/>
      <c r="R3390" s="80"/>
    </row>
    <row r="3391" spans="3:18" x14ac:dyDescent="0.15">
      <c r="C3391" s="97" t="s">
        <v>3416</v>
      </c>
      <c r="D3391" s="1" t="s">
        <v>66</v>
      </c>
      <c r="E3391" s="80" t="s">
        <v>61</v>
      </c>
      <c r="F3391" s="39" t="s">
        <v>62</v>
      </c>
      <c r="J3391" s="80"/>
      <c r="K3391" s="39"/>
      <c r="N3391" s="100"/>
      <c r="O3391" s="39"/>
      <c r="Q3391" s="39"/>
      <c r="R3391" s="80"/>
    </row>
    <row r="3392" spans="3:18" x14ac:dyDescent="0.15">
      <c r="C3392" s="97" t="s">
        <v>3417</v>
      </c>
      <c r="D3392" s="1" t="s">
        <v>79</v>
      </c>
      <c r="E3392" s="80" t="s">
        <v>61</v>
      </c>
      <c r="F3392" s="39" t="s">
        <v>69</v>
      </c>
      <c r="G3392" s="1">
        <v>11.08</v>
      </c>
      <c r="H3392" s="1">
        <v>1.42</v>
      </c>
      <c r="I3392" s="1">
        <v>12.5</v>
      </c>
      <c r="J3392" s="80">
        <v>919</v>
      </c>
      <c r="K3392" s="39" t="s">
        <v>62</v>
      </c>
      <c r="N3392" s="100"/>
      <c r="O3392" s="39"/>
      <c r="Q3392" s="39"/>
      <c r="R3392" s="80"/>
    </row>
    <row r="3393" spans="3:18" x14ac:dyDescent="0.15">
      <c r="C3393" s="97" t="s">
        <v>3696</v>
      </c>
      <c r="D3393" s="1" t="s">
        <v>79</v>
      </c>
      <c r="E3393" s="80" t="s">
        <v>61</v>
      </c>
      <c r="F3393" s="39" t="s">
        <v>69</v>
      </c>
      <c r="G3393" s="98">
        <v>11.62</v>
      </c>
      <c r="H3393" s="98">
        <v>1.1000000000000001</v>
      </c>
      <c r="I3393" s="98">
        <v>12.719999999999999</v>
      </c>
      <c r="J3393" s="99">
        <v>848</v>
      </c>
      <c r="K3393" s="39" t="s">
        <v>69</v>
      </c>
      <c r="L3393" s="1">
        <v>15.64</v>
      </c>
      <c r="M3393" s="1">
        <v>28.36</v>
      </c>
      <c r="N3393" s="100">
        <v>661</v>
      </c>
      <c r="O3393" s="39" t="s">
        <v>69</v>
      </c>
      <c r="P3393" s="1">
        <v>21.87</v>
      </c>
      <c r="Q3393" s="39">
        <f>+P3393+M3393</f>
        <v>50.230000000000004</v>
      </c>
      <c r="R3393" s="99">
        <v>384</v>
      </c>
    </row>
    <row r="3394" spans="3:18" x14ac:dyDescent="0.15">
      <c r="C3394" s="97" t="s">
        <v>3419</v>
      </c>
      <c r="D3394" s="1" t="s">
        <v>79</v>
      </c>
      <c r="E3394" s="80" t="s">
        <v>61</v>
      </c>
      <c r="F3394" s="39" t="s">
        <v>69</v>
      </c>
      <c r="G3394" s="98">
        <v>11.06</v>
      </c>
      <c r="H3394" s="98">
        <v>0.15</v>
      </c>
      <c r="I3394" s="98">
        <v>11.21</v>
      </c>
      <c r="J3394" s="99">
        <v>1260</v>
      </c>
      <c r="K3394" s="39" t="s">
        <v>69</v>
      </c>
      <c r="L3394" s="1">
        <v>15.58</v>
      </c>
      <c r="M3394" s="1">
        <v>26.79</v>
      </c>
      <c r="N3394" s="100">
        <v>781</v>
      </c>
      <c r="O3394" s="39" t="str">
        <f>+VLOOKUP(C3394,'[1]Notas 3º - TL'!$A$1:$B$678,2,"FALSO")</f>
        <v>SI</v>
      </c>
      <c r="Q3394" s="39"/>
      <c r="R3394" s="80"/>
    </row>
    <row r="3395" spans="3:18" x14ac:dyDescent="0.15">
      <c r="C3395" s="97" t="s">
        <v>3420</v>
      </c>
      <c r="D3395" s="1" t="s">
        <v>85</v>
      </c>
      <c r="E3395" s="80" t="s">
        <v>61</v>
      </c>
      <c r="F3395" s="39" t="s">
        <v>62</v>
      </c>
      <c r="J3395" s="80"/>
      <c r="K3395" s="39"/>
      <c r="N3395" s="100"/>
      <c r="O3395" s="39"/>
      <c r="Q3395" s="39"/>
      <c r="R3395" s="80"/>
    </row>
    <row r="3396" spans="3:18" x14ac:dyDescent="0.15">
      <c r="C3396" s="97" t="s">
        <v>3421</v>
      </c>
      <c r="D3396" s="1" t="s">
        <v>60</v>
      </c>
      <c r="E3396" s="80" t="s">
        <v>61</v>
      </c>
      <c r="F3396" s="39" t="s">
        <v>62</v>
      </c>
      <c r="J3396" s="80"/>
      <c r="K3396" s="39"/>
      <c r="N3396" s="100"/>
      <c r="O3396" s="39"/>
      <c r="Q3396" s="39"/>
      <c r="R3396" s="80"/>
    </row>
    <row r="3397" spans="3:18" x14ac:dyDescent="0.15">
      <c r="C3397" s="97" t="s">
        <v>3449</v>
      </c>
      <c r="D3397" s="1" t="s">
        <v>68</v>
      </c>
      <c r="E3397" s="80" t="s">
        <v>61</v>
      </c>
      <c r="F3397" s="39" t="s">
        <v>62</v>
      </c>
      <c r="J3397" s="80"/>
      <c r="K3397" s="39"/>
      <c r="N3397" s="100"/>
      <c r="O3397" s="39"/>
      <c r="Q3397" s="39"/>
      <c r="R3397" s="80"/>
    </row>
    <row r="3398" spans="3:18" x14ac:dyDescent="0.15">
      <c r="C3398" s="97" t="s">
        <v>3422</v>
      </c>
      <c r="D3398" s="1" t="s">
        <v>72</v>
      </c>
      <c r="E3398" s="80" t="s">
        <v>61</v>
      </c>
      <c r="F3398" s="39" t="s">
        <v>69</v>
      </c>
      <c r="G3398" s="98">
        <v>10.61</v>
      </c>
      <c r="H3398" s="98">
        <v>0.31</v>
      </c>
      <c r="I3398" s="98">
        <v>10.92</v>
      </c>
      <c r="J3398" s="99">
        <v>1318</v>
      </c>
      <c r="K3398" s="39" t="s">
        <v>69</v>
      </c>
      <c r="L3398" s="1">
        <v>15.76</v>
      </c>
      <c r="M3398" s="1">
        <v>26.68</v>
      </c>
      <c r="N3398" s="100">
        <v>784</v>
      </c>
      <c r="O3398" s="39" t="s">
        <v>62</v>
      </c>
      <c r="Q3398" s="39"/>
      <c r="R3398" s="80"/>
    </row>
    <row r="3399" spans="3:18" x14ac:dyDescent="0.15">
      <c r="C3399" s="97" t="s">
        <v>3423</v>
      </c>
      <c r="D3399" s="1" t="s">
        <v>85</v>
      </c>
      <c r="E3399" s="80" t="s">
        <v>61</v>
      </c>
      <c r="F3399" s="39" t="s">
        <v>62</v>
      </c>
      <c r="J3399" s="80"/>
      <c r="K3399" s="39"/>
      <c r="N3399" s="100"/>
      <c r="O3399" s="39"/>
      <c r="Q3399" s="39"/>
      <c r="R3399" s="80"/>
    </row>
    <row r="3400" spans="3:18" x14ac:dyDescent="0.15">
      <c r="C3400" s="97" t="s">
        <v>3424</v>
      </c>
      <c r="D3400" s="1" t="s">
        <v>64</v>
      </c>
      <c r="E3400" s="80" t="s">
        <v>61</v>
      </c>
      <c r="F3400" s="39" t="s">
        <v>62</v>
      </c>
      <c r="J3400" s="80"/>
      <c r="K3400" s="39"/>
      <c r="N3400" s="100"/>
      <c r="O3400" s="39"/>
      <c r="Q3400" s="39"/>
      <c r="R3400" s="80"/>
    </row>
    <row r="3401" spans="3:18" x14ac:dyDescent="0.15">
      <c r="C3401" s="97" t="s">
        <v>3425</v>
      </c>
      <c r="D3401" s="1" t="s">
        <v>68</v>
      </c>
      <c r="E3401" s="80" t="s">
        <v>61</v>
      </c>
      <c r="F3401" s="39" t="s">
        <v>62</v>
      </c>
      <c r="J3401" s="80"/>
      <c r="K3401" s="39"/>
      <c r="N3401" s="100"/>
      <c r="O3401" s="39"/>
      <c r="Q3401" s="39"/>
      <c r="R3401" s="80"/>
    </row>
    <row r="3402" spans="3:18" x14ac:dyDescent="0.15">
      <c r="C3402" s="97" t="s">
        <v>3426</v>
      </c>
      <c r="D3402" s="1" t="s">
        <v>85</v>
      </c>
      <c r="E3402" s="80" t="s">
        <v>61</v>
      </c>
      <c r="F3402" s="39" t="s">
        <v>62</v>
      </c>
      <c r="J3402" s="80"/>
      <c r="K3402" s="39"/>
      <c r="N3402" s="100"/>
      <c r="O3402" s="39"/>
      <c r="Q3402" s="39"/>
      <c r="R3402" s="80"/>
    </row>
    <row r="3403" spans="3:18" x14ac:dyDescent="0.15">
      <c r="C3403" s="97" t="s">
        <v>3703</v>
      </c>
      <c r="D3403" s="1" t="s">
        <v>68</v>
      </c>
      <c r="E3403" s="80" t="s">
        <v>61</v>
      </c>
      <c r="F3403" s="39" t="s">
        <v>69</v>
      </c>
      <c r="G3403" s="98">
        <v>12.22</v>
      </c>
      <c r="H3403" s="98">
        <v>1.26</v>
      </c>
      <c r="I3403" s="98">
        <v>13.48</v>
      </c>
      <c r="J3403" s="99">
        <v>579</v>
      </c>
      <c r="K3403" s="39" t="s">
        <v>69</v>
      </c>
      <c r="L3403" s="1">
        <v>16.66</v>
      </c>
      <c r="M3403" s="1">
        <v>30.14</v>
      </c>
      <c r="N3403" s="100">
        <v>411</v>
      </c>
      <c r="O3403" s="39" t="s">
        <v>69</v>
      </c>
      <c r="P3403" s="1">
        <v>23.45</v>
      </c>
      <c r="Q3403" s="39">
        <f>+P3403+M3403</f>
        <v>53.59</v>
      </c>
      <c r="R3403" s="99">
        <v>246</v>
      </c>
    </row>
    <row r="3404" spans="3:18" x14ac:dyDescent="0.15">
      <c r="C3404" s="97" t="s">
        <v>3428</v>
      </c>
      <c r="D3404" s="1" t="s">
        <v>64</v>
      </c>
      <c r="E3404" s="80" t="s">
        <v>61</v>
      </c>
      <c r="F3404" s="39" t="s">
        <v>62</v>
      </c>
      <c r="J3404" s="80"/>
      <c r="K3404" s="39"/>
      <c r="N3404" s="100"/>
      <c r="O3404" s="39"/>
      <c r="Q3404" s="39"/>
      <c r="R3404" s="80"/>
    </row>
    <row r="3405" spans="3:18" x14ac:dyDescent="0.15">
      <c r="C3405" s="97" t="s">
        <v>3429</v>
      </c>
      <c r="D3405" s="1" t="s">
        <v>85</v>
      </c>
      <c r="E3405" s="80" t="s">
        <v>61</v>
      </c>
      <c r="F3405" s="39" t="s">
        <v>62</v>
      </c>
      <c r="J3405" s="80"/>
      <c r="K3405" s="39"/>
      <c r="N3405" s="100"/>
      <c r="O3405" s="39"/>
      <c r="Q3405" s="39"/>
      <c r="R3405" s="80"/>
    </row>
    <row r="3406" spans="3:18" x14ac:dyDescent="0.15">
      <c r="C3406" s="97" t="s">
        <v>3430</v>
      </c>
      <c r="D3406" s="1" t="s">
        <v>85</v>
      </c>
      <c r="E3406" s="80" t="s">
        <v>61</v>
      </c>
      <c r="F3406" s="39" t="s">
        <v>62</v>
      </c>
      <c r="J3406" s="80"/>
      <c r="K3406" s="39"/>
      <c r="N3406" s="100"/>
      <c r="O3406" s="39"/>
      <c r="Q3406" s="39"/>
      <c r="R3406" s="80"/>
    </row>
    <row r="3407" spans="3:18" x14ac:dyDescent="0.15">
      <c r="C3407" s="97" t="s">
        <v>3431</v>
      </c>
      <c r="D3407" s="1" t="s">
        <v>68</v>
      </c>
      <c r="E3407" s="80" t="s">
        <v>61</v>
      </c>
      <c r="F3407" s="39" t="s">
        <v>62</v>
      </c>
      <c r="J3407" s="80"/>
      <c r="K3407" s="39"/>
      <c r="N3407" s="100"/>
      <c r="O3407" s="39"/>
      <c r="Q3407" s="39"/>
      <c r="R3407" s="80"/>
    </row>
    <row r="3408" spans="3:18" x14ac:dyDescent="0.15">
      <c r="C3408" s="97" t="s">
        <v>3432</v>
      </c>
      <c r="D3408" s="1" t="s">
        <v>68</v>
      </c>
      <c r="E3408" s="80" t="s">
        <v>61</v>
      </c>
      <c r="F3408" s="39" t="s">
        <v>69</v>
      </c>
      <c r="G3408" s="98">
        <v>11</v>
      </c>
      <c r="H3408" s="98">
        <v>1.89</v>
      </c>
      <c r="I3408" s="98">
        <v>12.89</v>
      </c>
      <c r="J3408" s="99">
        <v>779</v>
      </c>
      <c r="K3408" s="39" t="s">
        <v>69</v>
      </c>
      <c r="L3408" s="1">
        <v>16.760000000000002</v>
      </c>
      <c r="M3408" s="1">
        <v>29.650000000000002</v>
      </c>
      <c r="N3408" s="100">
        <v>505</v>
      </c>
      <c r="O3408" s="39" t="str">
        <f>+VLOOKUP(C3408,'[1]Notas 3º - TL'!$A$1:$B$678,2,"FALSO")</f>
        <v>SI</v>
      </c>
      <c r="Q3408" s="39"/>
      <c r="R3408" s="80"/>
    </row>
    <row r="3409" spans="3:18" x14ac:dyDescent="0.15">
      <c r="C3409" s="97" t="s">
        <v>3433</v>
      </c>
      <c r="D3409" s="1" t="s">
        <v>60</v>
      </c>
      <c r="E3409" s="80" t="s">
        <v>61</v>
      </c>
      <c r="F3409" s="39" t="s">
        <v>62</v>
      </c>
      <c r="J3409" s="80"/>
      <c r="K3409" s="39"/>
      <c r="N3409" s="100"/>
      <c r="O3409" s="39"/>
      <c r="Q3409" s="39"/>
      <c r="R3409" s="80"/>
    </row>
    <row r="3410" spans="3:18" x14ac:dyDescent="0.15">
      <c r="C3410" s="97" t="s">
        <v>3434</v>
      </c>
      <c r="D3410" s="1" t="s">
        <v>85</v>
      </c>
      <c r="E3410" s="80" t="s">
        <v>61</v>
      </c>
      <c r="F3410" s="39" t="s">
        <v>62</v>
      </c>
      <c r="J3410" s="80"/>
      <c r="K3410" s="39"/>
      <c r="N3410" s="100"/>
      <c r="O3410" s="39"/>
      <c r="Q3410" s="39"/>
      <c r="R3410" s="80"/>
    </row>
    <row r="3411" spans="3:18" x14ac:dyDescent="0.15">
      <c r="C3411" s="97" t="s">
        <v>3435</v>
      </c>
      <c r="D3411" s="1" t="s">
        <v>64</v>
      </c>
      <c r="E3411" s="80" t="s">
        <v>61</v>
      </c>
      <c r="F3411" s="39" t="s">
        <v>69</v>
      </c>
      <c r="G3411" s="1">
        <v>11.67</v>
      </c>
      <c r="H3411" s="1">
        <v>0.63</v>
      </c>
      <c r="I3411" s="1">
        <v>12.3</v>
      </c>
      <c r="J3411" s="80">
        <v>980</v>
      </c>
      <c r="K3411" s="39" t="s">
        <v>62</v>
      </c>
      <c r="N3411" s="100"/>
      <c r="O3411" s="39"/>
      <c r="Q3411" s="39"/>
      <c r="R3411" s="80"/>
    </row>
    <row r="3412" spans="3:18" x14ac:dyDescent="0.15">
      <c r="C3412" s="97" t="s">
        <v>3436</v>
      </c>
      <c r="D3412" s="1" t="s">
        <v>60</v>
      </c>
      <c r="E3412" s="80" t="s">
        <v>61</v>
      </c>
      <c r="F3412" s="39" t="s">
        <v>62</v>
      </c>
      <c r="J3412" s="80"/>
      <c r="K3412" s="39"/>
      <c r="N3412" s="100"/>
      <c r="O3412" s="39"/>
      <c r="Q3412" s="39"/>
      <c r="R3412" s="80"/>
    </row>
    <row r="3413" spans="3:18" x14ac:dyDescent="0.15">
      <c r="C3413" s="97" t="s">
        <v>3715</v>
      </c>
      <c r="D3413" s="1" t="s">
        <v>66</v>
      </c>
      <c r="E3413" s="80" t="s">
        <v>61</v>
      </c>
      <c r="F3413" s="39" t="s">
        <v>69</v>
      </c>
      <c r="G3413" s="98">
        <v>13</v>
      </c>
      <c r="H3413" s="98">
        <v>1.42</v>
      </c>
      <c r="I3413" s="98">
        <v>14.42</v>
      </c>
      <c r="J3413" s="99">
        <v>332</v>
      </c>
      <c r="K3413" s="39" t="s">
        <v>69</v>
      </c>
      <c r="L3413" s="1">
        <v>16.78</v>
      </c>
      <c r="M3413" s="1">
        <v>31.200000000000003</v>
      </c>
      <c r="N3413" s="100">
        <v>274</v>
      </c>
      <c r="O3413" s="39" t="s">
        <v>69</v>
      </c>
      <c r="P3413" s="1">
        <v>24.02</v>
      </c>
      <c r="Q3413" s="39">
        <f>+P3413+M3413</f>
        <v>55.22</v>
      </c>
      <c r="R3413" s="99">
        <v>174</v>
      </c>
    </row>
    <row r="3414" spans="3:18" x14ac:dyDescent="0.15">
      <c r="C3414" s="97" t="s">
        <v>3438</v>
      </c>
      <c r="D3414" s="1" t="s">
        <v>66</v>
      </c>
      <c r="E3414" s="80" t="s">
        <v>61</v>
      </c>
      <c r="F3414" s="39" t="s">
        <v>62</v>
      </c>
      <c r="J3414" s="80"/>
      <c r="K3414" s="39"/>
      <c r="N3414" s="100"/>
      <c r="O3414" s="39"/>
      <c r="Q3414" s="39"/>
      <c r="R3414" s="80"/>
    </row>
    <row r="3415" spans="3:18" x14ac:dyDescent="0.15">
      <c r="C3415" s="97" t="s">
        <v>3439</v>
      </c>
      <c r="D3415" s="1" t="s">
        <v>60</v>
      </c>
      <c r="E3415" s="80" t="s">
        <v>61</v>
      </c>
      <c r="F3415" s="39" t="s">
        <v>62</v>
      </c>
      <c r="J3415" s="80"/>
      <c r="K3415" s="39"/>
      <c r="N3415" s="100"/>
      <c r="O3415" s="39"/>
      <c r="Q3415" s="39"/>
      <c r="R3415" s="80"/>
    </row>
    <row r="3416" spans="3:18" x14ac:dyDescent="0.15">
      <c r="C3416" s="97" t="s">
        <v>3440</v>
      </c>
      <c r="D3416" s="1" t="s">
        <v>79</v>
      </c>
      <c r="E3416" s="80" t="s">
        <v>88</v>
      </c>
      <c r="F3416" s="39" t="s">
        <v>62</v>
      </c>
      <c r="J3416" s="80"/>
      <c r="K3416" s="39"/>
      <c r="N3416" s="100"/>
      <c r="O3416" s="39"/>
      <c r="Q3416" s="39"/>
      <c r="R3416" s="80"/>
    </row>
    <row r="3417" spans="3:18" x14ac:dyDescent="0.15">
      <c r="C3417" s="97" t="s">
        <v>3441</v>
      </c>
      <c r="D3417" s="1" t="s">
        <v>85</v>
      </c>
      <c r="E3417" s="80" t="s">
        <v>61</v>
      </c>
      <c r="F3417" s="39" t="s">
        <v>62</v>
      </c>
      <c r="J3417" s="80"/>
      <c r="K3417" s="39"/>
      <c r="N3417" s="100"/>
      <c r="O3417" s="39"/>
      <c r="Q3417" s="39"/>
      <c r="R3417" s="80"/>
    </row>
    <row r="3418" spans="3:18" x14ac:dyDescent="0.15">
      <c r="C3418" s="97" t="s">
        <v>3442</v>
      </c>
      <c r="D3418" s="1" t="s">
        <v>85</v>
      </c>
      <c r="E3418" s="80" t="s">
        <v>61</v>
      </c>
      <c r="F3418" s="39" t="s">
        <v>62</v>
      </c>
      <c r="J3418" s="80"/>
      <c r="K3418" s="39"/>
      <c r="N3418" s="100"/>
      <c r="O3418" s="39"/>
      <c r="Q3418" s="39"/>
      <c r="R3418" s="80"/>
    </row>
    <row r="3419" spans="3:18" x14ac:dyDescent="0.15">
      <c r="C3419" s="97" t="s">
        <v>3450</v>
      </c>
      <c r="D3419" s="1" t="s">
        <v>85</v>
      </c>
      <c r="E3419" s="80" t="s">
        <v>61</v>
      </c>
      <c r="F3419" s="39" t="s">
        <v>62</v>
      </c>
      <c r="J3419" s="80"/>
      <c r="K3419" s="39"/>
      <c r="N3419" s="100"/>
      <c r="O3419" s="39"/>
      <c r="Q3419" s="39"/>
      <c r="R3419" s="80"/>
    </row>
    <row r="3420" spans="3:18" x14ac:dyDescent="0.15">
      <c r="C3420" s="97" t="s">
        <v>3443</v>
      </c>
      <c r="D3420" s="1" t="s">
        <v>82</v>
      </c>
      <c r="E3420" s="80" t="s">
        <v>61</v>
      </c>
      <c r="F3420" s="39" t="s">
        <v>69</v>
      </c>
      <c r="G3420" s="1">
        <v>12.32</v>
      </c>
      <c r="H3420" s="1">
        <v>0</v>
      </c>
      <c r="I3420" s="1">
        <v>12.32</v>
      </c>
      <c r="J3420" s="80">
        <v>972</v>
      </c>
      <c r="K3420" s="39" t="s">
        <v>62</v>
      </c>
      <c r="N3420" s="100"/>
      <c r="O3420" s="39"/>
      <c r="Q3420" s="39"/>
      <c r="R3420" s="80"/>
    </row>
    <row r="3421" spans="3:18" x14ac:dyDescent="0.15">
      <c r="C3421" s="97" t="s">
        <v>3444</v>
      </c>
      <c r="D3421" s="1" t="s">
        <v>66</v>
      </c>
      <c r="E3421" s="80" t="s">
        <v>88</v>
      </c>
      <c r="F3421" s="39" t="s">
        <v>62</v>
      </c>
      <c r="J3421" s="80"/>
      <c r="K3421" s="39"/>
      <c r="N3421" s="100"/>
      <c r="O3421" s="39"/>
      <c r="Q3421" s="39"/>
      <c r="R3421" s="80"/>
    </row>
    <row r="3422" spans="3:18" x14ac:dyDescent="0.15">
      <c r="C3422" s="97" t="s">
        <v>3445</v>
      </c>
      <c r="D3422" s="1" t="s">
        <v>85</v>
      </c>
      <c r="E3422" s="80" t="s">
        <v>61</v>
      </c>
      <c r="F3422" s="39" t="s">
        <v>62</v>
      </c>
      <c r="J3422" s="80"/>
      <c r="K3422" s="39"/>
      <c r="N3422" s="100"/>
      <c r="O3422" s="39"/>
      <c r="Q3422" s="39"/>
      <c r="R3422" s="80"/>
    </row>
    <row r="3423" spans="3:18" x14ac:dyDescent="0.15">
      <c r="C3423" s="97" t="s">
        <v>3446</v>
      </c>
      <c r="D3423" s="1" t="s">
        <v>68</v>
      </c>
      <c r="E3423" s="80" t="s">
        <v>61</v>
      </c>
      <c r="F3423" s="39" t="s">
        <v>62</v>
      </c>
      <c r="J3423" s="80"/>
      <c r="K3423" s="39"/>
      <c r="N3423" s="100"/>
      <c r="O3423" s="39"/>
      <c r="Q3423" s="39"/>
      <c r="R3423" s="80"/>
    </row>
    <row r="3424" spans="3:18" x14ac:dyDescent="0.15">
      <c r="C3424" s="97" t="s">
        <v>3447</v>
      </c>
      <c r="D3424" s="1" t="s">
        <v>66</v>
      </c>
      <c r="E3424" s="80" t="s">
        <v>61</v>
      </c>
      <c r="F3424" s="39" t="s">
        <v>69</v>
      </c>
      <c r="G3424" s="98">
        <v>14.92</v>
      </c>
      <c r="H3424" s="98">
        <v>0.47</v>
      </c>
      <c r="I3424" s="98">
        <v>15.39</v>
      </c>
      <c r="J3424" s="99">
        <v>170</v>
      </c>
      <c r="K3424" s="39" t="s">
        <v>69</v>
      </c>
      <c r="L3424" s="1">
        <v>16.93</v>
      </c>
      <c r="M3424" s="1">
        <v>32.32</v>
      </c>
      <c r="N3424" s="100">
        <v>166</v>
      </c>
      <c r="O3424" s="39" t="str">
        <f>+VLOOKUP(C3424,'[1]Notas 3º - TL'!$A$1:$B$678,2,"FALSO")</f>
        <v>SI</v>
      </c>
      <c r="Q3424" s="39"/>
      <c r="R3424" s="80"/>
    </row>
    <row r="3425" spans="3:18" x14ac:dyDescent="0.15">
      <c r="C3425" s="97" t="s">
        <v>3448</v>
      </c>
      <c r="D3425" s="1" t="s">
        <v>64</v>
      </c>
      <c r="E3425" s="80" t="s">
        <v>61</v>
      </c>
      <c r="F3425" s="39" t="s">
        <v>62</v>
      </c>
      <c r="J3425" s="80"/>
      <c r="K3425" s="39"/>
      <c r="N3425" s="100"/>
      <c r="O3425" s="39"/>
      <c r="Q3425" s="39"/>
      <c r="R3425" s="80"/>
    </row>
    <row r="3426" spans="3:18" x14ac:dyDescent="0.15">
      <c r="C3426" s="97" t="s">
        <v>3451</v>
      </c>
      <c r="D3426" s="1" t="s">
        <v>79</v>
      </c>
      <c r="E3426" s="80" t="s">
        <v>61</v>
      </c>
      <c r="F3426" s="39" t="s">
        <v>62</v>
      </c>
      <c r="J3426" s="80"/>
      <c r="K3426" s="39"/>
      <c r="N3426" s="100"/>
      <c r="O3426" s="39"/>
      <c r="Q3426" s="39"/>
      <c r="R3426" s="80"/>
    </row>
    <row r="3427" spans="3:18" x14ac:dyDescent="0.15">
      <c r="C3427" s="97" t="s">
        <v>3452</v>
      </c>
      <c r="D3427" s="1" t="s">
        <v>68</v>
      </c>
      <c r="E3427" s="80" t="s">
        <v>61</v>
      </c>
      <c r="F3427" s="39" t="s">
        <v>62</v>
      </c>
      <c r="J3427" s="80"/>
      <c r="K3427" s="39"/>
      <c r="N3427" s="100"/>
      <c r="O3427" s="39"/>
      <c r="Q3427" s="39"/>
      <c r="R3427" s="80"/>
    </row>
    <row r="3428" spans="3:18" x14ac:dyDescent="0.15">
      <c r="C3428" s="97" t="s">
        <v>3453</v>
      </c>
      <c r="D3428" s="1" t="s">
        <v>72</v>
      </c>
      <c r="E3428" s="80" t="s">
        <v>61</v>
      </c>
      <c r="F3428" s="39" t="s">
        <v>69</v>
      </c>
      <c r="G3428" s="98">
        <v>14.16</v>
      </c>
      <c r="H3428" s="98">
        <v>2.68</v>
      </c>
      <c r="I3428" s="98">
        <v>16.84</v>
      </c>
      <c r="J3428" s="99">
        <v>34</v>
      </c>
      <c r="K3428" s="39" t="s">
        <v>69</v>
      </c>
      <c r="L3428" s="1">
        <v>17.3</v>
      </c>
      <c r="M3428" s="1">
        <v>34.14</v>
      </c>
      <c r="N3428" s="100">
        <v>66</v>
      </c>
      <c r="O3428" s="39" t="str">
        <f>+VLOOKUP(C3428,'[1]Notas 3º - TL'!$A$1:$B$678,2,"FALSO")</f>
        <v>SI</v>
      </c>
      <c r="Q3428" s="39"/>
      <c r="R3428" s="80"/>
    </row>
    <row r="3429" spans="3:18" x14ac:dyDescent="0.15">
      <c r="C3429" s="97" t="s">
        <v>3454</v>
      </c>
      <c r="D3429" s="1" t="s">
        <v>68</v>
      </c>
      <c r="E3429" s="80" t="s">
        <v>61</v>
      </c>
      <c r="F3429" s="39" t="s">
        <v>62</v>
      </c>
      <c r="J3429" s="80"/>
      <c r="K3429" s="39"/>
      <c r="N3429" s="100"/>
      <c r="O3429" s="39"/>
      <c r="Q3429" s="39"/>
      <c r="R3429" s="80"/>
    </row>
    <row r="3430" spans="3:18" x14ac:dyDescent="0.15">
      <c r="C3430" s="97" t="s">
        <v>3455</v>
      </c>
      <c r="D3430" s="1" t="s">
        <v>66</v>
      </c>
      <c r="E3430" s="80" t="s">
        <v>61</v>
      </c>
      <c r="F3430" s="39" t="s">
        <v>69</v>
      </c>
      <c r="G3430" s="98">
        <v>12.92</v>
      </c>
      <c r="H3430" s="98">
        <v>0.47</v>
      </c>
      <c r="I3430" s="98">
        <v>13.39</v>
      </c>
      <c r="J3430" s="99">
        <v>612</v>
      </c>
      <c r="K3430" s="39" t="s">
        <v>69</v>
      </c>
      <c r="L3430" s="1">
        <v>17.18</v>
      </c>
      <c r="M3430" s="1">
        <v>30.57</v>
      </c>
      <c r="N3430" s="100">
        <v>355</v>
      </c>
      <c r="O3430" s="39" t="s">
        <v>62</v>
      </c>
      <c r="Q3430" s="39"/>
      <c r="R3430" s="80"/>
    </row>
    <row r="3431" spans="3:18" x14ac:dyDescent="0.15">
      <c r="C3431" s="97" t="s">
        <v>3456</v>
      </c>
      <c r="D3431" s="1" t="s">
        <v>68</v>
      </c>
      <c r="E3431" s="80" t="s">
        <v>61</v>
      </c>
      <c r="F3431" s="39" t="s">
        <v>62</v>
      </c>
      <c r="J3431" s="80"/>
      <c r="K3431" s="39"/>
      <c r="N3431" s="100"/>
      <c r="O3431" s="39"/>
      <c r="Q3431" s="39"/>
      <c r="R3431" s="80"/>
    </row>
    <row r="3432" spans="3:18" x14ac:dyDescent="0.15">
      <c r="C3432" s="97" t="s">
        <v>3457</v>
      </c>
      <c r="D3432" s="1" t="s">
        <v>60</v>
      </c>
      <c r="E3432" s="80" t="s">
        <v>61</v>
      </c>
      <c r="F3432" s="39" t="s">
        <v>62</v>
      </c>
      <c r="J3432" s="80"/>
      <c r="K3432" s="39"/>
      <c r="N3432" s="100"/>
      <c r="O3432" s="39"/>
      <c r="Q3432" s="39"/>
      <c r="R3432" s="80"/>
    </row>
    <row r="3433" spans="3:18" x14ac:dyDescent="0.15">
      <c r="C3433" s="97" t="s">
        <v>3771</v>
      </c>
      <c r="D3433" s="1" t="s">
        <v>64</v>
      </c>
      <c r="E3433" s="80" t="s">
        <v>61</v>
      </c>
      <c r="F3433" s="39" t="s">
        <v>69</v>
      </c>
      <c r="G3433" s="98">
        <v>14.53</v>
      </c>
      <c r="H3433" s="98">
        <v>1.73</v>
      </c>
      <c r="I3433" s="98">
        <v>16.259999999999998</v>
      </c>
      <c r="J3433" s="99">
        <v>74</v>
      </c>
      <c r="K3433" s="39" t="s">
        <v>69</v>
      </c>
      <c r="L3433" s="1">
        <v>17.829999999999998</v>
      </c>
      <c r="M3433" s="1">
        <v>34.089999999999996</v>
      </c>
      <c r="N3433" s="100">
        <v>67</v>
      </c>
      <c r="O3433" s="39" t="s">
        <v>69</v>
      </c>
      <c r="P3433" s="1">
        <v>24.74</v>
      </c>
      <c r="Q3433" s="39">
        <f>+P3433+M3433</f>
        <v>58.83</v>
      </c>
      <c r="R3433" s="99">
        <v>64</v>
      </c>
    </row>
    <row r="3434" spans="3:18" x14ac:dyDescent="0.15">
      <c r="C3434" s="97" t="s">
        <v>3459</v>
      </c>
      <c r="D3434" s="1" t="s">
        <v>82</v>
      </c>
      <c r="E3434" s="80" t="s">
        <v>61</v>
      </c>
      <c r="F3434" s="39" t="s">
        <v>62</v>
      </c>
      <c r="J3434" s="80"/>
      <c r="K3434" s="39"/>
      <c r="N3434" s="100"/>
      <c r="O3434" s="39"/>
      <c r="Q3434" s="39"/>
      <c r="R3434" s="80"/>
    </row>
    <row r="3435" spans="3:18" x14ac:dyDescent="0.15">
      <c r="C3435" s="97" t="s">
        <v>3460</v>
      </c>
      <c r="D3435" s="1" t="s">
        <v>64</v>
      </c>
      <c r="E3435" s="80" t="s">
        <v>61</v>
      </c>
      <c r="F3435" s="39" t="s">
        <v>62</v>
      </c>
      <c r="J3435" s="80"/>
      <c r="K3435" s="39"/>
      <c r="N3435" s="100"/>
      <c r="O3435" s="39"/>
      <c r="Q3435" s="39"/>
      <c r="R3435" s="80"/>
    </row>
    <row r="3436" spans="3:18" x14ac:dyDescent="0.15">
      <c r="C3436" s="97" t="s">
        <v>3462</v>
      </c>
      <c r="D3436" s="1" t="s">
        <v>66</v>
      </c>
      <c r="E3436" s="80" t="s">
        <v>61</v>
      </c>
      <c r="F3436" s="39" t="s">
        <v>62</v>
      </c>
      <c r="J3436" s="80"/>
      <c r="K3436" s="39"/>
      <c r="N3436" s="100"/>
      <c r="O3436" s="39"/>
      <c r="Q3436" s="39"/>
      <c r="R3436" s="80"/>
    </row>
    <row r="3437" spans="3:18" x14ac:dyDescent="0.15">
      <c r="C3437" s="97" t="s">
        <v>3461</v>
      </c>
      <c r="D3437" s="1" t="s">
        <v>68</v>
      </c>
      <c r="E3437" s="80" t="s">
        <v>61</v>
      </c>
      <c r="F3437" s="39" t="s">
        <v>62</v>
      </c>
      <c r="J3437" s="80"/>
      <c r="K3437" s="39"/>
      <c r="N3437" s="100"/>
      <c r="O3437" s="39"/>
      <c r="Q3437" s="39"/>
      <c r="R3437" s="80"/>
    </row>
    <row r="3438" spans="3:18" x14ac:dyDescent="0.15">
      <c r="C3438" s="97" t="s">
        <v>3463</v>
      </c>
      <c r="D3438" s="1" t="s">
        <v>66</v>
      </c>
      <c r="E3438" s="80" t="s">
        <v>61</v>
      </c>
      <c r="F3438" s="39" t="s">
        <v>62</v>
      </c>
      <c r="J3438" s="80"/>
      <c r="K3438" s="39"/>
      <c r="N3438" s="100"/>
      <c r="O3438" s="39"/>
      <c r="Q3438" s="39"/>
      <c r="R3438" s="80"/>
    </row>
    <row r="3439" spans="3:18" x14ac:dyDescent="0.15">
      <c r="C3439" s="97" t="s">
        <v>3464</v>
      </c>
      <c r="D3439" s="1" t="s">
        <v>66</v>
      </c>
      <c r="E3439" s="80" t="s">
        <v>61</v>
      </c>
      <c r="F3439" s="39" t="s">
        <v>62</v>
      </c>
      <c r="J3439" s="80"/>
      <c r="K3439" s="39"/>
      <c r="N3439" s="100"/>
      <c r="O3439" s="39"/>
      <c r="Q3439" s="39"/>
      <c r="R3439" s="80"/>
    </row>
    <row r="3440" spans="3:18" x14ac:dyDescent="0.15">
      <c r="C3440" s="97" t="s">
        <v>3465</v>
      </c>
      <c r="D3440" s="1" t="s">
        <v>79</v>
      </c>
      <c r="E3440" s="80" t="s">
        <v>61</v>
      </c>
      <c r="F3440" s="39" t="s">
        <v>62</v>
      </c>
      <c r="J3440" s="80"/>
      <c r="K3440" s="39"/>
      <c r="N3440" s="100"/>
      <c r="O3440" s="39"/>
      <c r="Q3440" s="39"/>
      <c r="R3440" s="80"/>
    </row>
    <row r="3441" spans="3:18" x14ac:dyDescent="0.15">
      <c r="C3441" s="97" t="s">
        <v>3466</v>
      </c>
      <c r="D3441" s="1" t="s">
        <v>64</v>
      </c>
      <c r="E3441" s="80" t="s">
        <v>61</v>
      </c>
      <c r="F3441" s="39" t="s">
        <v>69</v>
      </c>
      <c r="G3441" s="98">
        <v>12.03</v>
      </c>
      <c r="H3441" s="98">
        <v>1.1000000000000001</v>
      </c>
      <c r="I3441" s="98">
        <v>13.129999999999999</v>
      </c>
      <c r="J3441" s="99">
        <v>690</v>
      </c>
      <c r="K3441" s="39" t="s">
        <v>69</v>
      </c>
      <c r="L3441" s="1">
        <v>15.56</v>
      </c>
      <c r="M3441" s="1">
        <v>28.689999999999998</v>
      </c>
      <c r="N3441" s="100">
        <v>623</v>
      </c>
      <c r="O3441" s="39" t="str">
        <f>+VLOOKUP(C3441,'[1]Notas 3º - TL'!$A$1:$B$678,2,"FALSO")</f>
        <v>SI</v>
      </c>
      <c r="Q3441" s="39"/>
      <c r="R3441" s="80"/>
    </row>
    <row r="3442" spans="3:18" x14ac:dyDescent="0.15">
      <c r="C3442" s="97" t="s">
        <v>3467</v>
      </c>
      <c r="D3442" s="1" t="s">
        <v>64</v>
      </c>
      <c r="E3442" s="80" t="s">
        <v>61</v>
      </c>
      <c r="F3442" s="39" t="s">
        <v>69</v>
      </c>
      <c r="G3442" s="98">
        <v>10.41</v>
      </c>
      <c r="H3442" s="98">
        <v>0.78</v>
      </c>
      <c r="I3442" s="98">
        <v>11.19</v>
      </c>
      <c r="J3442" s="99">
        <v>1266</v>
      </c>
      <c r="K3442" s="39" t="s">
        <v>69</v>
      </c>
      <c r="L3442" s="1">
        <v>15.51</v>
      </c>
      <c r="M3442" s="1">
        <v>26.7</v>
      </c>
      <c r="N3442" s="100">
        <v>783</v>
      </c>
      <c r="O3442" s="39" t="s">
        <v>62</v>
      </c>
      <c r="Q3442" s="39"/>
      <c r="R3442" s="80"/>
    </row>
    <row r="3443" spans="3:18" x14ac:dyDescent="0.15">
      <c r="C3443" s="97" t="s">
        <v>3778</v>
      </c>
      <c r="D3443" s="1" t="s">
        <v>66</v>
      </c>
      <c r="E3443" s="80" t="s">
        <v>61</v>
      </c>
      <c r="F3443" s="39" t="s">
        <v>69</v>
      </c>
      <c r="G3443" s="98">
        <v>14</v>
      </c>
      <c r="H3443" s="98">
        <v>1.1000000000000001</v>
      </c>
      <c r="I3443" s="98">
        <v>15.1</v>
      </c>
      <c r="J3443" s="99">
        <v>207</v>
      </c>
      <c r="K3443" s="39" t="s">
        <v>69</v>
      </c>
      <c r="L3443" s="1">
        <v>19.39</v>
      </c>
      <c r="M3443" s="98">
        <v>34.49</v>
      </c>
      <c r="N3443" s="100">
        <v>54</v>
      </c>
      <c r="O3443" s="39" t="s">
        <v>69</v>
      </c>
      <c r="P3443" s="1">
        <v>24.95</v>
      </c>
      <c r="Q3443" s="39">
        <f>+P3443+M3443</f>
        <v>59.44</v>
      </c>
      <c r="R3443" s="99">
        <v>53</v>
      </c>
    </row>
    <row r="3444" spans="3:18" x14ac:dyDescent="0.15">
      <c r="C3444" s="97" t="s">
        <v>3469</v>
      </c>
      <c r="D3444" s="1" t="s">
        <v>64</v>
      </c>
      <c r="E3444" s="80" t="s">
        <v>61</v>
      </c>
      <c r="F3444" s="39" t="s">
        <v>69</v>
      </c>
      <c r="G3444" s="1">
        <v>10.45</v>
      </c>
      <c r="H3444" s="1">
        <v>0.31</v>
      </c>
      <c r="I3444" s="1">
        <v>10.76</v>
      </c>
      <c r="J3444" s="80">
        <v>1337</v>
      </c>
      <c r="K3444" s="39" t="s">
        <v>62</v>
      </c>
      <c r="N3444" s="100"/>
      <c r="O3444" s="39"/>
      <c r="Q3444" s="39"/>
      <c r="R3444" s="80"/>
    </row>
    <row r="3445" spans="3:18" x14ac:dyDescent="0.15">
      <c r="C3445" s="97" t="s">
        <v>3470</v>
      </c>
      <c r="D3445" s="1" t="s">
        <v>68</v>
      </c>
      <c r="E3445" s="80" t="s">
        <v>88</v>
      </c>
      <c r="F3445" s="39" t="s">
        <v>69</v>
      </c>
      <c r="G3445" s="1">
        <v>12.13</v>
      </c>
      <c r="H3445" s="1">
        <v>1.8</v>
      </c>
      <c r="I3445" s="1">
        <v>13.930000000000001</v>
      </c>
      <c r="J3445" s="80">
        <v>454</v>
      </c>
      <c r="K3445" s="39" t="s">
        <v>62</v>
      </c>
      <c r="N3445" s="100"/>
      <c r="O3445" s="39"/>
      <c r="Q3445" s="39"/>
      <c r="R3445" s="80"/>
    </row>
    <row r="3446" spans="3:18" x14ac:dyDescent="0.15">
      <c r="C3446" s="97" t="s">
        <v>3471</v>
      </c>
      <c r="D3446" s="1" t="s">
        <v>64</v>
      </c>
      <c r="E3446" s="80" t="s">
        <v>61</v>
      </c>
      <c r="F3446" s="39" t="s">
        <v>62</v>
      </c>
      <c r="J3446" s="80"/>
      <c r="K3446" s="39"/>
      <c r="N3446" s="100"/>
      <c r="O3446" s="39"/>
      <c r="Q3446" s="39"/>
      <c r="R3446" s="80"/>
    </row>
    <row r="3447" spans="3:18" x14ac:dyDescent="0.15">
      <c r="C3447" s="97" t="s">
        <v>3472</v>
      </c>
      <c r="D3447" s="1" t="s">
        <v>60</v>
      </c>
      <c r="E3447" s="80" t="s">
        <v>61</v>
      </c>
      <c r="F3447" s="39" t="s">
        <v>62</v>
      </c>
      <c r="J3447" s="80"/>
      <c r="K3447" s="39"/>
      <c r="N3447" s="100"/>
      <c r="O3447" s="39"/>
      <c r="Q3447" s="39"/>
      <c r="R3447" s="80"/>
    </row>
    <row r="3448" spans="3:18" x14ac:dyDescent="0.15">
      <c r="C3448" s="97" t="s">
        <v>3473</v>
      </c>
      <c r="D3448" s="1" t="s">
        <v>60</v>
      </c>
      <c r="E3448" s="80" t="s">
        <v>61</v>
      </c>
      <c r="F3448" s="39" t="s">
        <v>62</v>
      </c>
      <c r="J3448" s="80"/>
      <c r="K3448" s="39"/>
      <c r="N3448" s="100"/>
      <c r="O3448" s="39"/>
      <c r="Q3448" s="39"/>
      <c r="R3448" s="80"/>
    </row>
    <row r="3449" spans="3:18" x14ac:dyDescent="0.15">
      <c r="C3449" s="97" t="s">
        <v>3474</v>
      </c>
      <c r="D3449" s="1" t="s">
        <v>66</v>
      </c>
      <c r="E3449" s="80" t="s">
        <v>88</v>
      </c>
      <c r="F3449" s="39" t="s">
        <v>69</v>
      </c>
      <c r="G3449" s="98">
        <v>13.32</v>
      </c>
      <c r="H3449" s="98">
        <v>2.69</v>
      </c>
      <c r="I3449" s="98">
        <v>16.010000000000002</v>
      </c>
      <c r="J3449" s="99">
        <v>96</v>
      </c>
      <c r="K3449" s="39" t="s">
        <v>69</v>
      </c>
      <c r="L3449" s="1">
        <v>15.28</v>
      </c>
      <c r="M3449" s="1">
        <v>31.29</v>
      </c>
      <c r="N3449" s="100">
        <v>259</v>
      </c>
      <c r="O3449" s="39" t="s">
        <v>62</v>
      </c>
      <c r="Q3449" s="39"/>
      <c r="R3449" s="80"/>
    </row>
    <row r="3450" spans="3:18" x14ac:dyDescent="0.15">
      <c r="C3450" s="97" t="s">
        <v>3475</v>
      </c>
      <c r="D3450" s="1" t="s">
        <v>60</v>
      </c>
      <c r="E3450" s="80" t="s">
        <v>61</v>
      </c>
      <c r="F3450" s="39" t="s">
        <v>69</v>
      </c>
      <c r="G3450" s="1">
        <v>10.64</v>
      </c>
      <c r="H3450" s="1">
        <v>0.63</v>
      </c>
      <c r="I3450" s="1">
        <v>11.270000000000001</v>
      </c>
      <c r="J3450" s="80">
        <v>1250</v>
      </c>
      <c r="K3450" s="39" t="s">
        <v>62</v>
      </c>
      <c r="N3450" s="100"/>
      <c r="O3450" s="39"/>
      <c r="Q3450" s="39"/>
      <c r="R3450" s="80"/>
    </row>
    <row r="3451" spans="3:18" x14ac:dyDescent="0.15">
      <c r="C3451" s="97" t="s">
        <v>3800</v>
      </c>
      <c r="D3451" s="1" t="s">
        <v>85</v>
      </c>
      <c r="E3451" s="80" t="s">
        <v>61</v>
      </c>
      <c r="F3451" s="39" t="s">
        <v>69</v>
      </c>
      <c r="G3451" s="98">
        <v>13.47</v>
      </c>
      <c r="H3451" s="98">
        <v>1.26</v>
      </c>
      <c r="I3451" s="98">
        <v>14.73</v>
      </c>
      <c r="J3451" s="99">
        <v>269</v>
      </c>
      <c r="K3451" s="39" t="s">
        <v>69</v>
      </c>
      <c r="L3451" s="1">
        <v>18.25</v>
      </c>
      <c r="M3451" s="1">
        <v>32.980000000000004</v>
      </c>
      <c r="N3451" s="100">
        <v>122</v>
      </c>
      <c r="O3451" s="39" t="s">
        <v>69</v>
      </c>
      <c r="P3451" s="1">
        <v>21.52</v>
      </c>
      <c r="Q3451" s="39">
        <f>+P3451+M3451</f>
        <v>54.5</v>
      </c>
      <c r="R3451" s="99">
        <v>213</v>
      </c>
    </row>
    <row r="3452" spans="3:18" x14ac:dyDescent="0.15">
      <c r="C3452" s="97" t="s">
        <v>3804</v>
      </c>
      <c r="D3452" s="1" t="s">
        <v>68</v>
      </c>
      <c r="E3452" s="80" t="s">
        <v>61</v>
      </c>
      <c r="F3452" s="39" t="s">
        <v>69</v>
      </c>
      <c r="G3452" s="98">
        <v>13.12</v>
      </c>
      <c r="H3452" s="98">
        <v>2.0499999999999998</v>
      </c>
      <c r="I3452" s="98">
        <v>15.169999999999998</v>
      </c>
      <c r="J3452" s="99">
        <v>196</v>
      </c>
      <c r="K3452" s="39" t="s">
        <v>69</v>
      </c>
      <c r="L3452" s="1">
        <v>19.21</v>
      </c>
      <c r="M3452" s="98">
        <v>34.379999999999995</v>
      </c>
      <c r="N3452" s="100">
        <v>59</v>
      </c>
      <c r="O3452" s="39" t="s">
        <v>69</v>
      </c>
      <c r="P3452" s="1">
        <v>26.38</v>
      </c>
      <c r="Q3452" s="39">
        <f>+P3452+M3452</f>
        <v>60.759999999999991</v>
      </c>
      <c r="R3452" s="99">
        <v>34</v>
      </c>
    </row>
    <row r="3453" spans="3:18" x14ac:dyDescent="0.15">
      <c r="C3453" s="97" t="s">
        <v>3811</v>
      </c>
      <c r="D3453" s="1" t="s">
        <v>72</v>
      </c>
      <c r="E3453" s="80" t="s">
        <v>88</v>
      </c>
      <c r="F3453" s="39" t="s">
        <v>69</v>
      </c>
      <c r="G3453" s="98">
        <v>13.18</v>
      </c>
      <c r="H3453" s="98">
        <v>2.69</v>
      </c>
      <c r="I3453" s="98">
        <v>15.87</v>
      </c>
      <c r="J3453" s="99">
        <v>111</v>
      </c>
      <c r="K3453" s="39" t="s">
        <v>69</v>
      </c>
      <c r="L3453" s="1">
        <v>17.309999999999999</v>
      </c>
      <c r="M3453" s="1">
        <v>33.18</v>
      </c>
      <c r="N3453" s="100">
        <v>111</v>
      </c>
      <c r="O3453" s="39" t="s">
        <v>69</v>
      </c>
      <c r="P3453" s="1">
        <v>20.05</v>
      </c>
      <c r="Q3453" s="39">
        <f>+P3453+M3453</f>
        <v>53.230000000000004</v>
      </c>
      <c r="R3453" s="99">
        <v>259</v>
      </c>
    </row>
    <row r="3454" spans="3:18" x14ac:dyDescent="0.15">
      <c r="C3454" s="97" t="s">
        <v>3479</v>
      </c>
      <c r="D3454" s="1" t="s">
        <v>85</v>
      </c>
      <c r="E3454" s="80" t="s">
        <v>61</v>
      </c>
      <c r="F3454" s="39" t="s">
        <v>62</v>
      </c>
      <c r="J3454" s="80"/>
      <c r="K3454" s="39"/>
      <c r="N3454" s="100"/>
      <c r="O3454" s="39"/>
      <c r="Q3454" s="39"/>
      <c r="R3454" s="80"/>
    </row>
    <row r="3455" spans="3:18" x14ac:dyDescent="0.15">
      <c r="C3455" s="97" t="s">
        <v>3819</v>
      </c>
      <c r="D3455" s="1" t="s">
        <v>85</v>
      </c>
      <c r="E3455" s="80" t="s">
        <v>61</v>
      </c>
      <c r="F3455" s="39" t="s">
        <v>69</v>
      </c>
      <c r="G3455" s="98">
        <v>13.77</v>
      </c>
      <c r="H3455" s="98">
        <v>0.15</v>
      </c>
      <c r="I3455" s="98">
        <v>13.92</v>
      </c>
      <c r="J3455" s="99">
        <v>457</v>
      </c>
      <c r="K3455" s="39" t="s">
        <v>69</v>
      </c>
      <c r="L3455" s="1">
        <v>17.29</v>
      </c>
      <c r="M3455" s="1">
        <v>31.21</v>
      </c>
      <c r="N3455" s="100">
        <v>271</v>
      </c>
      <c r="O3455" s="39" t="s">
        <v>69</v>
      </c>
      <c r="P3455" s="1">
        <v>24.69</v>
      </c>
      <c r="Q3455" s="39">
        <f>+P3455+M3455</f>
        <v>55.900000000000006</v>
      </c>
      <c r="R3455" s="99">
        <v>139</v>
      </c>
    </row>
    <row r="3456" spans="3:18" x14ac:dyDescent="0.15">
      <c r="C3456" s="97" t="s">
        <v>3481</v>
      </c>
      <c r="D3456" s="1" t="s">
        <v>85</v>
      </c>
      <c r="E3456" s="80" t="s">
        <v>61</v>
      </c>
      <c r="F3456" s="39" t="s">
        <v>62</v>
      </c>
      <c r="J3456" s="80"/>
      <c r="K3456" s="39"/>
      <c r="N3456" s="100"/>
      <c r="O3456" s="39"/>
      <c r="Q3456" s="39"/>
      <c r="R3456" s="80"/>
    </row>
    <row r="3457" spans="3:18" x14ac:dyDescent="0.15">
      <c r="C3457" s="97" t="s">
        <v>3482</v>
      </c>
      <c r="D3457" s="1" t="s">
        <v>64</v>
      </c>
      <c r="E3457" s="80" t="s">
        <v>61</v>
      </c>
      <c r="F3457" s="39" t="s">
        <v>62</v>
      </c>
      <c r="J3457" s="80"/>
      <c r="K3457" s="39"/>
      <c r="N3457" s="100"/>
      <c r="O3457" s="39"/>
      <c r="Q3457" s="39"/>
      <c r="R3457" s="80"/>
    </row>
    <row r="3458" spans="3:18" x14ac:dyDescent="0.15">
      <c r="C3458" s="97" t="s">
        <v>3483</v>
      </c>
      <c r="D3458" s="1" t="s">
        <v>68</v>
      </c>
      <c r="E3458" s="80" t="s">
        <v>61</v>
      </c>
      <c r="F3458" s="39" t="s">
        <v>62</v>
      </c>
      <c r="J3458" s="80"/>
      <c r="K3458" s="39"/>
      <c r="N3458" s="100"/>
      <c r="O3458" s="39"/>
      <c r="Q3458" s="39"/>
      <c r="R3458" s="80"/>
    </row>
    <row r="3459" spans="3:18" x14ac:dyDescent="0.15">
      <c r="C3459" s="97" t="s">
        <v>3484</v>
      </c>
      <c r="D3459" s="1" t="s">
        <v>79</v>
      </c>
      <c r="E3459" s="80" t="s">
        <v>61</v>
      </c>
      <c r="F3459" s="39" t="s">
        <v>69</v>
      </c>
      <c r="G3459" s="98">
        <v>11.87</v>
      </c>
      <c r="H3459" s="98">
        <v>1.1000000000000001</v>
      </c>
      <c r="I3459" s="98">
        <v>12.969999999999999</v>
      </c>
      <c r="J3459" s="99">
        <v>753</v>
      </c>
      <c r="K3459" s="39" t="s">
        <v>69</v>
      </c>
      <c r="L3459" s="1">
        <v>18.02</v>
      </c>
      <c r="M3459" s="1">
        <v>30.99</v>
      </c>
      <c r="N3459" s="100">
        <v>297</v>
      </c>
      <c r="O3459" s="39" t="str">
        <f>+VLOOKUP(C3459,'[1]Notas 3º - TL'!$A$1:$B$678,2,"FALSO")</f>
        <v>SI</v>
      </c>
      <c r="Q3459" s="39"/>
      <c r="R3459" s="80"/>
    </row>
    <row r="3460" spans="3:18" x14ac:dyDescent="0.15">
      <c r="C3460" s="97" t="s">
        <v>3485</v>
      </c>
      <c r="D3460" s="1" t="s">
        <v>66</v>
      </c>
      <c r="E3460" s="80" t="s">
        <v>61</v>
      </c>
      <c r="F3460" s="39" t="s">
        <v>62</v>
      </c>
      <c r="J3460" s="80"/>
      <c r="K3460" s="39"/>
      <c r="N3460" s="100"/>
      <c r="O3460" s="39"/>
      <c r="Q3460" s="39"/>
      <c r="R3460" s="80"/>
    </row>
    <row r="3461" spans="3:18" x14ac:dyDescent="0.15">
      <c r="C3461" s="97" t="s">
        <v>3486</v>
      </c>
      <c r="D3461" s="1" t="s">
        <v>60</v>
      </c>
      <c r="E3461" s="80" t="s">
        <v>61</v>
      </c>
      <c r="F3461" s="39" t="s">
        <v>62</v>
      </c>
      <c r="J3461" s="80"/>
      <c r="K3461" s="39"/>
      <c r="N3461" s="100"/>
      <c r="O3461" s="39"/>
      <c r="Q3461" s="39"/>
      <c r="R3461" s="80"/>
    </row>
    <row r="3462" spans="3:18" x14ac:dyDescent="0.15">
      <c r="C3462" s="97" t="s">
        <v>3487</v>
      </c>
      <c r="D3462" s="1" t="s">
        <v>68</v>
      </c>
      <c r="E3462" s="80" t="s">
        <v>61</v>
      </c>
      <c r="F3462" s="39" t="s">
        <v>69</v>
      </c>
      <c r="G3462" s="98">
        <v>11.96</v>
      </c>
      <c r="H3462" s="98">
        <v>0.94</v>
      </c>
      <c r="I3462" s="98">
        <v>12.9</v>
      </c>
      <c r="J3462" s="99">
        <v>776</v>
      </c>
      <c r="K3462" s="39" t="s">
        <v>69</v>
      </c>
      <c r="L3462" s="1">
        <v>18.75</v>
      </c>
      <c r="M3462" s="1">
        <v>31.65</v>
      </c>
      <c r="N3462" s="100">
        <v>225</v>
      </c>
      <c r="O3462" s="39" t="str">
        <f>+VLOOKUP(C3462,'[1]Notas 3º - TL'!$A$1:$B$678,2,"FALSO")</f>
        <v>SI</v>
      </c>
      <c r="Q3462" s="39"/>
      <c r="R3462" s="80"/>
    </row>
    <row r="3463" spans="3:18" x14ac:dyDescent="0.15">
      <c r="C3463" s="97" t="s">
        <v>3488</v>
      </c>
      <c r="D3463" s="1" t="s">
        <v>66</v>
      </c>
      <c r="E3463" s="80" t="s">
        <v>61</v>
      </c>
      <c r="F3463" s="39" t="s">
        <v>62</v>
      </c>
      <c r="J3463" s="80"/>
      <c r="K3463" s="39"/>
      <c r="N3463" s="100"/>
      <c r="O3463" s="39"/>
      <c r="Q3463" s="39"/>
      <c r="R3463" s="80"/>
    </row>
    <row r="3464" spans="3:18" x14ac:dyDescent="0.15">
      <c r="C3464" s="97" t="s">
        <v>3489</v>
      </c>
      <c r="D3464" s="1" t="s">
        <v>66</v>
      </c>
      <c r="E3464" s="80" t="s">
        <v>61</v>
      </c>
      <c r="F3464" s="39" t="s">
        <v>62</v>
      </c>
      <c r="J3464" s="80"/>
      <c r="K3464" s="39"/>
      <c r="N3464" s="100"/>
      <c r="O3464" s="39"/>
      <c r="Q3464" s="39"/>
      <c r="R3464" s="80"/>
    </row>
    <row r="3465" spans="3:18" x14ac:dyDescent="0.15">
      <c r="C3465" s="97" t="s">
        <v>3490</v>
      </c>
      <c r="D3465" s="1" t="s">
        <v>68</v>
      </c>
      <c r="E3465" s="80" t="s">
        <v>61</v>
      </c>
      <c r="F3465" s="39" t="s">
        <v>62</v>
      </c>
      <c r="J3465" s="80"/>
      <c r="K3465" s="39"/>
      <c r="N3465" s="100"/>
      <c r="O3465" s="39"/>
      <c r="Q3465" s="39"/>
      <c r="R3465" s="80"/>
    </row>
    <row r="3466" spans="3:18" x14ac:dyDescent="0.15">
      <c r="C3466" s="97" t="s">
        <v>3491</v>
      </c>
      <c r="D3466" s="1" t="s">
        <v>68</v>
      </c>
      <c r="E3466" s="80" t="s">
        <v>61</v>
      </c>
      <c r="F3466" s="39" t="s">
        <v>62</v>
      </c>
      <c r="J3466" s="80"/>
      <c r="K3466" s="39"/>
      <c r="N3466" s="100"/>
      <c r="O3466" s="39"/>
      <c r="Q3466" s="39"/>
      <c r="R3466" s="80"/>
    </row>
    <row r="3467" spans="3:18" x14ac:dyDescent="0.15">
      <c r="C3467" s="97" t="s">
        <v>3492</v>
      </c>
      <c r="D3467" s="1" t="s">
        <v>85</v>
      </c>
      <c r="E3467" s="80" t="s">
        <v>61</v>
      </c>
      <c r="F3467" s="39" t="s">
        <v>62</v>
      </c>
      <c r="J3467" s="80"/>
      <c r="K3467" s="39"/>
      <c r="N3467" s="100"/>
      <c r="O3467" s="39"/>
      <c r="Q3467" s="39"/>
      <c r="R3467" s="80"/>
    </row>
    <row r="3468" spans="3:18" x14ac:dyDescent="0.15">
      <c r="C3468" s="97" t="s">
        <v>3493</v>
      </c>
      <c r="D3468" s="1" t="s">
        <v>82</v>
      </c>
      <c r="E3468" s="80" t="s">
        <v>61</v>
      </c>
      <c r="F3468" s="39" t="s">
        <v>62</v>
      </c>
      <c r="J3468" s="80"/>
      <c r="K3468" s="39"/>
      <c r="N3468" s="100"/>
      <c r="O3468" s="39"/>
      <c r="Q3468" s="39"/>
      <c r="R3468" s="80"/>
    </row>
    <row r="3469" spans="3:18" x14ac:dyDescent="0.15">
      <c r="C3469" s="97" t="s">
        <v>3494</v>
      </c>
      <c r="D3469" s="1" t="s">
        <v>64</v>
      </c>
      <c r="E3469" s="80" t="s">
        <v>61</v>
      </c>
      <c r="F3469" s="39" t="s">
        <v>62</v>
      </c>
      <c r="J3469" s="80"/>
      <c r="K3469" s="39"/>
      <c r="N3469" s="100"/>
      <c r="O3469" s="39"/>
      <c r="Q3469" s="39"/>
      <c r="R3469" s="80"/>
    </row>
    <row r="3470" spans="3:18" x14ac:dyDescent="0.15">
      <c r="C3470" s="97" t="s">
        <v>3602</v>
      </c>
      <c r="D3470" s="1" t="s">
        <v>68</v>
      </c>
      <c r="E3470" s="80" t="s">
        <v>61</v>
      </c>
      <c r="F3470" s="39" t="s">
        <v>62</v>
      </c>
      <c r="J3470" s="80"/>
      <c r="K3470" s="39"/>
      <c r="N3470" s="100"/>
      <c r="O3470" s="39"/>
      <c r="Q3470" s="39"/>
      <c r="R3470" s="80"/>
    </row>
    <row r="3471" spans="3:18" x14ac:dyDescent="0.15">
      <c r="C3471" s="97" t="s">
        <v>3495</v>
      </c>
      <c r="D3471" s="1" t="s">
        <v>64</v>
      </c>
      <c r="E3471" s="80" t="s">
        <v>61</v>
      </c>
      <c r="F3471" s="39" t="s">
        <v>69</v>
      </c>
      <c r="G3471" s="1">
        <v>11.08</v>
      </c>
      <c r="H3471" s="1">
        <v>0.47</v>
      </c>
      <c r="I3471" s="1">
        <v>11.55</v>
      </c>
      <c r="J3471" s="80">
        <v>1191</v>
      </c>
      <c r="K3471" s="39" t="s">
        <v>62</v>
      </c>
      <c r="N3471" s="100"/>
      <c r="O3471" s="39"/>
      <c r="Q3471" s="39"/>
      <c r="R3471" s="80"/>
    </row>
    <row r="3472" spans="3:18" x14ac:dyDescent="0.15">
      <c r="C3472" s="97" t="s">
        <v>3496</v>
      </c>
      <c r="D3472" s="1" t="s">
        <v>68</v>
      </c>
      <c r="E3472" s="80" t="s">
        <v>61</v>
      </c>
      <c r="F3472" s="39" t="s">
        <v>62</v>
      </c>
      <c r="J3472" s="80"/>
      <c r="K3472" s="39"/>
      <c r="N3472" s="100"/>
      <c r="O3472" s="39"/>
      <c r="Q3472" s="39"/>
      <c r="R3472" s="80"/>
    </row>
    <row r="3473" spans="3:18" x14ac:dyDescent="0.15">
      <c r="C3473" s="97" t="s">
        <v>3497</v>
      </c>
      <c r="D3473" s="1" t="s">
        <v>66</v>
      </c>
      <c r="E3473" s="80" t="s">
        <v>61</v>
      </c>
      <c r="F3473" s="39" t="s">
        <v>62</v>
      </c>
      <c r="J3473" s="80"/>
      <c r="K3473" s="39"/>
      <c r="N3473" s="100"/>
      <c r="O3473" s="39"/>
      <c r="Q3473" s="39"/>
      <c r="R3473" s="80"/>
    </row>
    <row r="3474" spans="3:18" x14ac:dyDescent="0.15">
      <c r="C3474" s="97" t="s">
        <v>3603</v>
      </c>
      <c r="D3474" s="1" t="s">
        <v>68</v>
      </c>
      <c r="E3474" s="80" t="s">
        <v>61</v>
      </c>
      <c r="F3474" s="39" t="s">
        <v>62</v>
      </c>
      <c r="J3474" s="80"/>
      <c r="K3474" s="39"/>
      <c r="N3474" s="100"/>
      <c r="O3474" s="39"/>
      <c r="Q3474" s="39"/>
      <c r="R3474" s="80"/>
    </row>
    <row r="3475" spans="3:18" x14ac:dyDescent="0.15">
      <c r="C3475" s="97" t="s">
        <v>3820</v>
      </c>
      <c r="D3475" s="1" t="s">
        <v>85</v>
      </c>
      <c r="E3475" s="80" t="s">
        <v>61</v>
      </c>
      <c r="F3475" s="39" t="s">
        <v>69</v>
      </c>
      <c r="G3475" s="98">
        <v>11.51</v>
      </c>
      <c r="H3475" s="98">
        <v>0.63</v>
      </c>
      <c r="I3475" s="98">
        <v>12.14</v>
      </c>
      <c r="J3475" s="99">
        <v>1026</v>
      </c>
      <c r="K3475" s="39" t="s">
        <v>69</v>
      </c>
      <c r="L3475" s="1">
        <v>15.48</v>
      </c>
      <c r="M3475" s="1">
        <v>27.62</v>
      </c>
      <c r="N3475" s="100">
        <v>732</v>
      </c>
      <c r="O3475" s="39" t="s">
        <v>69</v>
      </c>
      <c r="P3475" s="1">
        <v>21.26</v>
      </c>
      <c r="Q3475" s="39">
        <f>+P3475+M3475</f>
        <v>48.88</v>
      </c>
      <c r="R3475" s="99">
        <v>408</v>
      </c>
    </row>
    <row r="3476" spans="3:18" x14ac:dyDescent="0.15">
      <c r="C3476" s="97" t="s">
        <v>3499</v>
      </c>
      <c r="D3476" s="1" t="s">
        <v>64</v>
      </c>
      <c r="E3476" s="80" t="s">
        <v>61</v>
      </c>
      <c r="F3476" s="39" t="s">
        <v>62</v>
      </c>
      <c r="J3476" s="80"/>
      <c r="K3476" s="39"/>
      <c r="N3476" s="100"/>
      <c r="O3476" s="39"/>
      <c r="Q3476" s="39"/>
      <c r="R3476" s="80"/>
    </row>
    <row r="3477" spans="3:18" x14ac:dyDescent="0.15">
      <c r="C3477" s="97" t="s">
        <v>3500</v>
      </c>
      <c r="D3477" s="1" t="s">
        <v>64</v>
      </c>
      <c r="E3477" s="80" t="s">
        <v>61</v>
      </c>
      <c r="F3477" s="39" t="s">
        <v>62</v>
      </c>
      <c r="J3477" s="80"/>
      <c r="K3477" s="39"/>
      <c r="N3477" s="100"/>
      <c r="O3477" s="39"/>
      <c r="Q3477" s="39"/>
      <c r="R3477" s="80"/>
    </row>
    <row r="3478" spans="3:18" x14ac:dyDescent="0.15">
      <c r="C3478" s="97" t="s">
        <v>3501</v>
      </c>
      <c r="D3478" s="1" t="s">
        <v>64</v>
      </c>
      <c r="E3478" s="80" t="s">
        <v>61</v>
      </c>
      <c r="F3478" s="39" t="s">
        <v>62</v>
      </c>
      <c r="J3478" s="80"/>
      <c r="K3478" s="39"/>
      <c r="N3478" s="100"/>
      <c r="O3478" s="39"/>
      <c r="Q3478" s="39"/>
      <c r="R3478" s="80"/>
    </row>
    <row r="3479" spans="3:18" x14ac:dyDescent="0.15">
      <c r="C3479" s="97" t="s">
        <v>3502</v>
      </c>
      <c r="D3479" s="1" t="s">
        <v>68</v>
      </c>
      <c r="E3479" s="80" t="s">
        <v>61</v>
      </c>
      <c r="F3479" s="39" t="s">
        <v>62</v>
      </c>
      <c r="J3479" s="80"/>
      <c r="K3479" s="39"/>
      <c r="N3479" s="100"/>
      <c r="O3479" s="39"/>
      <c r="Q3479" s="39"/>
      <c r="R3479" s="80"/>
    </row>
    <row r="3480" spans="3:18" x14ac:dyDescent="0.15">
      <c r="C3480" s="97" t="s">
        <v>3503</v>
      </c>
      <c r="D3480" s="1" t="s">
        <v>64</v>
      </c>
      <c r="E3480" s="80" t="s">
        <v>61</v>
      </c>
      <c r="F3480" s="39" t="s">
        <v>62</v>
      </c>
      <c r="J3480" s="80"/>
      <c r="K3480" s="39"/>
      <c r="N3480" s="100"/>
      <c r="O3480" s="39"/>
      <c r="Q3480" s="39"/>
      <c r="R3480" s="80"/>
    </row>
    <row r="3481" spans="3:18" x14ac:dyDescent="0.15">
      <c r="C3481" s="97" t="s">
        <v>3504</v>
      </c>
      <c r="D3481" s="1" t="s">
        <v>66</v>
      </c>
      <c r="E3481" s="80" t="s">
        <v>61</v>
      </c>
      <c r="F3481" s="39" t="s">
        <v>69</v>
      </c>
      <c r="G3481" s="98">
        <v>10.85</v>
      </c>
      <c r="H3481" s="98">
        <v>1.73</v>
      </c>
      <c r="I3481" s="98">
        <v>12.58</v>
      </c>
      <c r="J3481" s="99">
        <v>893</v>
      </c>
      <c r="K3481" s="39" t="s">
        <v>69</v>
      </c>
      <c r="L3481" s="1">
        <v>15.53</v>
      </c>
      <c r="M3481" s="1">
        <v>28.11</v>
      </c>
      <c r="N3481" s="100">
        <v>689</v>
      </c>
      <c r="O3481" s="39" t="s">
        <v>62</v>
      </c>
      <c r="Q3481" s="39"/>
      <c r="R3481" s="80"/>
    </row>
    <row r="3482" spans="3:18" x14ac:dyDescent="0.15">
      <c r="C3482" s="97" t="s">
        <v>3505</v>
      </c>
      <c r="D3482" s="1" t="s">
        <v>66</v>
      </c>
      <c r="E3482" s="80" t="s">
        <v>61</v>
      </c>
      <c r="F3482" s="39" t="s">
        <v>62</v>
      </c>
      <c r="J3482" s="80"/>
      <c r="K3482" s="39"/>
      <c r="N3482" s="100"/>
      <c r="O3482" s="39"/>
      <c r="Q3482" s="39"/>
      <c r="R3482" s="80"/>
    </row>
    <row r="3483" spans="3:18" x14ac:dyDescent="0.15">
      <c r="C3483" s="97" t="s">
        <v>3506</v>
      </c>
      <c r="D3483" s="1" t="s">
        <v>68</v>
      </c>
      <c r="E3483" s="80" t="s">
        <v>61</v>
      </c>
      <c r="F3483" s="39" t="s">
        <v>62</v>
      </c>
      <c r="J3483" s="80"/>
      <c r="K3483" s="39"/>
      <c r="N3483" s="100"/>
      <c r="O3483" s="39"/>
      <c r="Q3483" s="39"/>
      <c r="R3483" s="80"/>
    </row>
    <row r="3484" spans="3:18" x14ac:dyDescent="0.15">
      <c r="C3484" s="97" t="s">
        <v>3507</v>
      </c>
      <c r="D3484" s="1" t="s">
        <v>64</v>
      </c>
      <c r="E3484" s="80" t="s">
        <v>88</v>
      </c>
      <c r="F3484" s="39" t="s">
        <v>69</v>
      </c>
      <c r="G3484" s="98">
        <v>11.61</v>
      </c>
      <c r="H3484" s="98">
        <v>0.45</v>
      </c>
      <c r="I3484" s="98">
        <v>12.059999999999999</v>
      </c>
      <c r="J3484" s="99">
        <v>1043</v>
      </c>
      <c r="K3484" s="39" t="s">
        <v>69</v>
      </c>
      <c r="L3484" s="1">
        <v>20.78</v>
      </c>
      <c r="M3484" s="1">
        <v>32.840000000000003</v>
      </c>
      <c r="N3484" s="100">
        <v>134</v>
      </c>
      <c r="O3484" s="39" t="str">
        <f>+VLOOKUP(C3484,'[1]Notas 3º - TL'!$A$1:$B$678,2,"FALSO")</f>
        <v>SI</v>
      </c>
      <c r="Q3484" s="39"/>
      <c r="R3484" s="80"/>
    </row>
    <row r="3485" spans="3:18" x14ac:dyDescent="0.15">
      <c r="C3485" s="97" t="s">
        <v>3508</v>
      </c>
      <c r="D3485" s="1" t="s">
        <v>68</v>
      </c>
      <c r="E3485" s="80" t="s">
        <v>61</v>
      </c>
      <c r="F3485" s="39" t="s">
        <v>69</v>
      </c>
      <c r="G3485" s="98">
        <v>10.54</v>
      </c>
      <c r="H3485" s="98">
        <v>0.78</v>
      </c>
      <c r="I3485" s="98">
        <v>11.319999999999999</v>
      </c>
      <c r="J3485" s="99">
        <v>1241</v>
      </c>
      <c r="K3485" s="39" t="s">
        <v>69</v>
      </c>
      <c r="L3485" s="1">
        <v>16.14</v>
      </c>
      <c r="M3485" s="1">
        <v>27.46</v>
      </c>
      <c r="N3485" s="100">
        <v>747</v>
      </c>
      <c r="O3485" s="39" t="str">
        <f>+VLOOKUP(C3485,'[1]Notas 3º - TL'!$A$1:$B$678,2,"FALSO")</f>
        <v>SI</v>
      </c>
      <c r="Q3485" s="39"/>
      <c r="R3485" s="80"/>
    </row>
    <row r="3486" spans="3:18" x14ac:dyDescent="0.15">
      <c r="C3486" s="97" t="s">
        <v>3509</v>
      </c>
      <c r="D3486" s="1" t="s">
        <v>68</v>
      </c>
      <c r="E3486" s="80" t="s">
        <v>237</v>
      </c>
      <c r="F3486" s="39" t="s">
        <v>62</v>
      </c>
      <c r="J3486" s="80"/>
      <c r="K3486" s="39"/>
      <c r="N3486" s="100"/>
      <c r="O3486" s="39"/>
      <c r="Q3486" s="39"/>
      <c r="R3486" s="80"/>
    </row>
    <row r="3487" spans="3:18" x14ac:dyDescent="0.15">
      <c r="C3487" s="97" t="s">
        <v>3510</v>
      </c>
      <c r="D3487" s="1" t="s">
        <v>64</v>
      </c>
      <c r="E3487" s="80" t="s">
        <v>61</v>
      </c>
      <c r="F3487" s="39" t="s">
        <v>62</v>
      </c>
      <c r="J3487" s="80"/>
      <c r="K3487" s="39"/>
      <c r="N3487" s="100"/>
      <c r="O3487" s="39"/>
      <c r="Q3487" s="39"/>
      <c r="R3487" s="80"/>
    </row>
    <row r="3488" spans="3:18" x14ac:dyDescent="0.15">
      <c r="C3488" s="97" t="s">
        <v>3511</v>
      </c>
      <c r="D3488" s="1" t="s">
        <v>79</v>
      </c>
      <c r="E3488" s="80" t="s">
        <v>61</v>
      </c>
      <c r="F3488" s="39" t="s">
        <v>62</v>
      </c>
      <c r="J3488" s="80"/>
      <c r="K3488" s="39"/>
      <c r="N3488" s="100"/>
      <c r="O3488" s="39"/>
      <c r="Q3488" s="39"/>
      <c r="R3488" s="80"/>
    </row>
    <row r="3489" spans="3:18" x14ac:dyDescent="0.15">
      <c r="C3489" s="97" t="s">
        <v>3512</v>
      </c>
      <c r="D3489" s="1" t="s">
        <v>72</v>
      </c>
      <c r="E3489" s="80" t="s">
        <v>61</v>
      </c>
      <c r="F3489" s="39" t="s">
        <v>69</v>
      </c>
      <c r="G3489" s="1">
        <v>10.34</v>
      </c>
      <c r="H3489" s="1">
        <v>2.68</v>
      </c>
      <c r="I3489" s="1">
        <v>13.02</v>
      </c>
      <c r="J3489" s="80">
        <v>733</v>
      </c>
      <c r="K3489" s="39" t="s">
        <v>62</v>
      </c>
      <c r="N3489" s="100"/>
      <c r="O3489" s="39"/>
      <c r="Q3489" s="39"/>
      <c r="R3489" s="80"/>
    </row>
    <row r="3490" spans="3:18" x14ac:dyDescent="0.15">
      <c r="C3490" s="97" t="s">
        <v>3823</v>
      </c>
      <c r="D3490" s="1" t="s">
        <v>85</v>
      </c>
      <c r="E3490" s="80" t="s">
        <v>61</v>
      </c>
      <c r="F3490" s="39" t="s">
        <v>69</v>
      </c>
      <c r="G3490" s="98">
        <v>15.2</v>
      </c>
      <c r="H3490" s="98">
        <v>1.57</v>
      </c>
      <c r="I3490" s="98">
        <v>16.77</v>
      </c>
      <c r="J3490" s="99">
        <v>40</v>
      </c>
      <c r="K3490" s="39" t="s">
        <v>69</v>
      </c>
      <c r="L3490" s="1">
        <v>18.66</v>
      </c>
      <c r="M3490" s="1">
        <v>35.43</v>
      </c>
      <c r="N3490" s="100">
        <v>25</v>
      </c>
      <c r="O3490" s="39" t="s">
        <v>69</v>
      </c>
      <c r="P3490" s="1">
        <v>25.91</v>
      </c>
      <c r="Q3490" s="39">
        <f>+P3490+M3490</f>
        <v>61.34</v>
      </c>
      <c r="R3490" s="99">
        <v>25</v>
      </c>
    </row>
    <row r="3491" spans="3:18" x14ac:dyDescent="0.15">
      <c r="C3491" s="97" t="s">
        <v>3514</v>
      </c>
      <c r="D3491" s="1" t="s">
        <v>66</v>
      </c>
      <c r="E3491" s="80" t="s">
        <v>61</v>
      </c>
      <c r="F3491" s="39" t="s">
        <v>62</v>
      </c>
      <c r="J3491" s="80"/>
      <c r="K3491" s="39"/>
      <c r="N3491" s="100"/>
      <c r="O3491" s="39"/>
      <c r="Q3491" s="39"/>
      <c r="R3491" s="80"/>
    </row>
    <row r="3492" spans="3:18" x14ac:dyDescent="0.15">
      <c r="C3492" s="97" t="s">
        <v>3515</v>
      </c>
      <c r="D3492" s="1" t="s">
        <v>64</v>
      </c>
      <c r="E3492" s="80" t="s">
        <v>61</v>
      </c>
      <c r="F3492" s="39" t="s">
        <v>69</v>
      </c>
      <c r="G3492" s="1">
        <v>10.49</v>
      </c>
      <c r="H3492" s="1">
        <v>0</v>
      </c>
      <c r="I3492" s="1">
        <v>10.49</v>
      </c>
      <c r="J3492" s="80">
        <v>1362</v>
      </c>
      <c r="K3492" s="39" t="s">
        <v>62</v>
      </c>
      <c r="N3492" s="100"/>
      <c r="O3492" s="39"/>
      <c r="Q3492" s="39"/>
      <c r="R3492" s="80"/>
    </row>
    <row r="3493" spans="3:18" x14ac:dyDescent="0.15">
      <c r="C3493" s="97" t="s">
        <v>3604</v>
      </c>
      <c r="D3493" s="1" t="s">
        <v>64</v>
      </c>
      <c r="E3493" s="80" t="s">
        <v>61</v>
      </c>
      <c r="F3493" s="39" t="s">
        <v>62</v>
      </c>
      <c r="J3493" s="80"/>
      <c r="K3493" s="39"/>
      <c r="N3493" s="100"/>
      <c r="O3493" s="39"/>
      <c r="Q3493" s="39"/>
      <c r="R3493" s="80"/>
    </row>
    <row r="3494" spans="3:18" x14ac:dyDescent="0.15">
      <c r="C3494" s="97" t="s">
        <v>3605</v>
      </c>
      <c r="D3494" s="1" t="s">
        <v>60</v>
      </c>
      <c r="E3494" s="80" t="s">
        <v>61</v>
      </c>
      <c r="F3494" s="39" t="s">
        <v>62</v>
      </c>
      <c r="J3494" s="80"/>
      <c r="K3494" s="39"/>
      <c r="N3494" s="100"/>
      <c r="O3494" s="39"/>
      <c r="Q3494" s="39"/>
      <c r="R3494" s="80"/>
    </row>
    <row r="3495" spans="3:18" x14ac:dyDescent="0.15">
      <c r="C3495" s="97" t="s">
        <v>3606</v>
      </c>
      <c r="D3495" s="1" t="s">
        <v>68</v>
      </c>
      <c r="E3495" s="80" t="s">
        <v>237</v>
      </c>
      <c r="F3495" s="39" t="s">
        <v>62</v>
      </c>
      <c r="J3495" s="80"/>
      <c r="K3495" s="39"/>
      <c r="N3495" s="100"/>
      <c r="O3495" s="39"/>
      <c r="Q3495" s="39"/>
      <c r="R3495" s="80"/>
    </row>
    <row r="3496" spans="3:18" x14ac:dyDescent="0.15">
      <c r="C3496" s="97" t="s">
        <v>3607</v>
      </c>
      <c r="D3496" s="1" t="s">
        <v>79</v>
      </c>
      <c r="E3496" s="80" t="s">
        <v>61</v>
      </c>
      <c r="F3496" s="39" t="s">
        <v>62</v>
      </c>
      <c r="J3496" s="80"/>
      <c r="K3496" s="39"/>
      <c r="N3496" s="100"/>
      <c r="O3496" s="39"/>
      <c r="Q3496" s="39"/>
      <c r="R3496" s="80"/>
    </row>
    <row r="3497" spans="3:18" x14ac:dyDescent="0.15">
      <c r="C3497" s="97" t="s">
        <v>3516</v>
      </c>
      <c r="D3497" s="1" t="s">
        <v>68</v>
      </c>
      <c r="E3497" s="80" t="s">
        <v>61</v>
      </c>
      <c r="F3497" s="39" t="s">
        <v>62</v>
      </c>
      <c r="J3497" s="80"/>
      <c r="K3497" s="39"/>
      <c r="N3497" s="100"/>
      <c r="O3497" s="39"/>
      <c r="Q3497" s="39"/>
      <c r="R3497" s="80"/>
    </row>
    <row r="3498" spans="3:18" x14ac:dyDescent="0.15">
      <c r="C3498" s="97" t="s">
        <v>3827</v>
      </c>
      <c r="D3498" s="1" t="s">
        <v>85</v>
      </c>
      <c r="E3498" s="80" t="s">
        <v>61</v>
      </c>
      <c r="F3498" s="39" t="s">
        <v>69</v>
      </c>
      <c r="G3498" s="98">
        <v>11.55</v>
      </c>
      <c r="H3498" s="98">
        <v>1.73</v>
      </c>
      <c r="I3498" s="98">
        <v>13.280000000000001</v>
      </c>
      <c r="J3498" s="99">
        <v>649</v>
      </c>
      <c r="K3498" s="39" t="s">
        <v>69</v>
      </c>
      <c r="L3498" s="1">
        <v>15.7</v>
      </c>
      <c r="M3498" s="1">
        <v>28.98</v>
      </c>
      <c r="N3498" s="100">
        <v>592</v>
      </c>
      <c r="O3498" s="39" t="s">
        <v>69</v>
      </c>
      <c r="P3498" s="1">
        <v>22.65</v>
      </c>
      <c r="Q3498" s="39">
        <f>+P3498+M3498</f>
        <v>51.629999999999995</v>
      </c>
      <c r="R3498" s="99">
        <v>331</v>
      </c>
    </row>
    <row r="3499" spans="3:18" x14ac:dyDescent="0.15">
      <c r="C3499" s="97" t="s">
        <v>3518</v>
      </c>
      <c r="D3499" s="1" t="s">
        <v>72</v>
      </c>
      <c r="E3499" s="80" t="s">
        <v>61</v>
      </c>
      <c r="F3499" s="39" t="s">
        <v>62</v>
      </c>
      <c r="J3499" s="80"/>
      <c r="K3499" s="39"/>
      <c r="N3499" s="100"/>
      <c r="O3499" s="39"/>
      <c r="Q3499" s="39"/>
      <c r="R3499" s="80"/>
    </row>
    <row r="3500" spans="3:18" x14ac:dyDescent="0.15">
      <c r="C3500" s="97" t="s">
        <v>3519</v>
      </c>
      <c r="D3500" s="1" t="s">
        <v>68</v>
      </c>
      <c r="E3500" s="80" t="s">
        <v>61</v>
      </c>
      <c r="F3500" s="39" t="s">
        <v>62</v>
      </c>
      <c r="J3500" s="80"/>
      <c r="K3500" s="39"/>
      <c r="N3500" s="100"/>
      <c r="O3500" s="39"/>
      <c r="Q3500" s="39"/>
      <c r="R3500" s="80"/>
    </row>
    <row r="3501" spans="3:18" x14ac:dyDescent="0.15">
      <c r="C3501" s="97" t="s">
        <v>3520</v>
      </c>
      <c r="D3501" s="1" t="s">
        <v>82</v>
      </c>
      <c r="E3501" s="80" t="s">
        <v>61</v>
      </c>
      <c r="F3501" s="39" t="s">
        <v>62</v>
      </c>
      <c r="J3501" s="80"/>
      <c r="K3501" s="39"/>
      <c r="N3501" s="100"/>
      <c r="O3501" s="39"/>
      <c r="Q3501" s="39"/>
      <c r="R3501" s="80"/>
    </row>
    <row r="3502" spans="3:18" x14ac:dyDescent="0.15">
      <c r="C3502" s="97" t="s">
        <v>3521</v>
      </c>
      <c r="D3502" s="1" t="s">
        <v>68</v>
      </c>
      <c r="E3502" s="80" t="s">
        <v>61</v>
      </c>
      <c r="F3502" s="39" t="s">
        <v>62</v>
      </c>
      <c r="J3502" s="80"/>
      <c r="K3502" s="39"/>
      <c r="N3502" s="100"/>
      <c r="O3502" s="39"/>
      <c r="Q3502" s="39"/>
      <c r="R3502" s="80"/>
    </row>
    <row r="3503" spans="3:18" x14ac:dyDescent="0.15">
      <c r="C3503" s="97" t="s">
        <v>3522</v>
      </c>
      <c r="D3503" s="1" t="s">
        <v>64</v>
      </c>
      <c r="E3503" s="80" t="s">
        <v>61</v>
      </c>
      <c r="F3503" s="39" t="s">
        <v>62</v>
      </c>
      <c r="J3503" s="80"/>
      <c r="K3503" s="39"/>
      <c r="N3503" s="100"/>
      <c r="O3503" s="39"/>
      <c r="Q3503" s="39"/>
      <c r="R3503" s="80"/>
    </row>
    <row r="3504" spans="3:18" x14ac:dyDescent="0.15">
      <c r="C3504" s="97" t="s">
        <v>3523</v>
      </c>
      <c r="D3504" s="1" t="s">
        <v>64</v>
      </c>
      <c r="E3504" s="80" t="s">
        <v>61</v>
      </c>
      <c r="F3504" s="39" t="s">
        <v>69</v>
      </c>
      <c r="G3504" s="98">
        <v>11.28</v>
      </c>
      <c r="H3504" s="98">
        <v>0.31</v>
      </c>
      <c r="I3504" s="98">
        <v>11.59</v>
      </c>
      <c r="J3504" s="99">
        <v>1176</v>
      </c>
      <c r="K3504" s="39" t="s">
        <v>69</v>
      </c>
      <c r="L3504" s="1">
        <v>16.61</v>
      </c>
      <c r="M3504" s="1">
        <v>28.2</v>
      </c>
      <c r="N3504" s="100">
        <v>682</v>
      </c>
      <c r="O3504" s="39" t="str">
        <f>+VLOOKUP(C3504,'[1]Notas 3º - TL'!$A$1:$B$678,2,"FALSO")</f>
        <v>SI</v>
      </c>
      <c r="Q3504" s="39"/>
      <c r="R3504" s="80"/>
    </row>
    <row r="3505" spans="3:18" x14ac:dyDescent="0.15">
      <c r="C3505" s="97" t="s">
        <v>3524</v>
      </c>
      <c r="D3505" s="1" t="s">
        <v>79</v>
      </c>
      <c r="E3505" s="80" t="s">
        <v>61</v>
      </c>
      <c r="F3505" s="39" t="s">
        <v>69</v>
      </c>
      <c r="G3505" s="1">
        <v>12</v>
      </c>
      <c r="H3505" s="1">
        <v>1.26</v>
      </c>
      <c r="I3505" s="1">
        <v>13.26</v>
      </c>
      <c r="J3505" s="80">
        <v>654</v>
      </c>
      <c r="K3505" s="39" t="s">
        <v>62</v>
      </c>
      <c r="N3505" s="100"/>
      <c r="O3505" s="39"/>
      <c r="Q3505" s="39"/>
      <c r="R3505" s="80"/>
    </row>
    <row r="3506" spans="3:18" x14ac:dyDescent="0.15">
      <c r="C3506" s="97" t="s">
        <v>3525</v>
      </c>
      <c r="D3506" s="1" t="s">
        <v>66</v>
      </c>
      <c r="E3506" s="80" t="s">
        <v>88</v>
      </c>
      <c r="F3506" s="39" t="s">
        <v>62</v>
      </c>
      <c r="J3506" s="80"/>
      <c r="K3506" s="39"/>
      <c r="N3506" s="100"/>
      <c r="O3506" s="39"/>
      <c r="Q3506" s="39"/>
      <c r="R3506" s="80"/>
    </row>
    <row r="3507" spans="3:18" x14ac:dyDescent="0.15">
      <c r="C3507" s="97" t="s">
        <v>3526</v>
      </c>
      <c r="D3507" s="1" t="s">
        <v>79</v>
      </c>
      <c r="E3507" s="80" t="s">
        <v>61</v>
      </c>
      <c r="F3507" s="39" t="s">
        <v>62</v>
      </c>
      <c r="J3507" s="80"/>
      <c r="K3507" s="39"/>
      <c r="N3507" s="100"/>
      <c r="O3507" s="39"/>
      <c r="Q3507" s="39"/>
      <c r="R3507" s="80"/>
    </row>
    <row r="3508" spans="3:18" x14ac:dyDescent="0.15">
      <c r="C3508" s="97" t="s">
        <v>3855</v>
      </c>
      <c r="D3508" s="1" t="s">
        <v>66</v>
      </c>
      <c r="E3508" s="80" t="s">
        <v>61</v>
      </c>
      <c r="F3508" s="39" t="s">
        <v>69</v>
      </c>
      <c r="G3508" s="98">
        <v>16.2</v>
      </c>
      <c r="H3508" s="98">
        <v>0.63</v>
      </c>
      <c r="I3508" s="98">
        <v>16.829999999999998</v>
      </c>
      <c r="J3508" s="99">
        <v>35</v>
      </c>
      <c r="K3508" s="39" t="s">
        <v>69</v>
      </c>
      <c r="L3508" s="1">
        <v>19.3</v>
      </c>
      <c r="M3508" s="1">
        <v>36.129999999999995</v>
      </c>
      <c r="N3508" s="100">
        <v>15</v>
      </c>
      <c r="O3508" s="39" t="s">
        <v>69</v>
      </c>
      <c r="P3508" s="1">
        <v>24.25</v>
      </c>
      <c r="Q3508" s="39">
        <f>+P3508+M3508</f>
        <v>60.379999999999995</v>
      </c>
      <c r="R3508" s="99">
        <v>38</v>
      </c>
    </row>
    <row r="3509" spans="3:18" x14ac:dyDescent="0.15">
      <c r="C3509" s="97" t="s">
        <v>3601</v>
      </c>
      <c r="D3509" s="1" t="s">
        <v>68</v>
      </c>
      <c r="E3509" s="80" t="s">
        <v>61</v>
      </c>
      <c r="F3509" s="39" t="s">
        <v>69</v>
      </c>
      <c r="G3509" s="1">
        <v>11.96</v>
      </c>
      <c r="H3509" s="1">
        <v>1.1000000000000001</v>
      </c>
      <c r="I3509" s="1">
        <v>13.06</v>
      </c>
      <c r="J3509" s="80">
        <v>719</v>
      </c>
      <c r="K3509" s="39" t="s">
        <v>62</v>
      </c>
      <c r="N3509" s="100"/>
      <c r="O3509" s="39"/>
      <c r="Q3509" s="39"/>
      <c r="R3509" s="80"/>
    </row>
    <row r="3510" spans="3:18" x14ac:dyDescent="0.15">
      <c r="C3510" s="97" t="s">
        <v>3528</v>
      </c>
      <c r="D3510" s="1" t="s">
        <v>64</v>
      </c>
      <c r="E3510" s="80" t="s">
        <v>61</v>
      </c>
      <c r="F3510" s="39" t="s">
        <v>62</v>
      </c>
      <c r="J3510" s="80"/>
      <c r="K3510" s="39"/>
      <c r="N3510" s="100"/>
      <c r="O3510" s="39"/>
      <c r="Q3510" s="39"/>
      <c r="R3510" s="80"/>
    </row>
    <row r="3511" spans="3:18" x14ac:dyDescent="0.15">
      <c r="C3511" s="97" t="s">
        <v>3529</v>
      </c>
      <c r="D3511" s="1" t="s">
        <v>64</v>
      </c>
      <c r="E3511" s="80" t="s">
        <v>61</v>
      </c>
      <c r="F3511" s="39" t="s">
        <v>62</v>
      </c>
      <c r="J3511" s="80"/>
      <c r="K3511" s="39"/>
      <c r="N3511" s="100"/>
      <c r="O3511" s="39"/>
      <c r="Q3511" s="39"/>
      <c r="R3511" s="80"/>
    </row>
    <row r="3512" spans="3:18" x14ac:dyDescent="0.15">
      <c r="C3512" s="97" t="s">
        <v>3530</v>
      </c>
      <c r="D3512" s="1" t="s">
        <v>68</v>
      </c>
      <c r="E3512" s="80" t="s">
        <v>61</v>
      </c>
      <c r="F3512" s="39" t="s">
        <v>62</v>
      </c>
      <c r="J3512" s="80"/>
      <c r="K3512" s="39"/>
      <c r="N3512" s="100"/>
      <c r="O3512" s="39"/>
      <c r="Q3512" s="39"/>
      <c r="R3512" s="80"/>
    </row>
    <row r="3513" spans="3:18" x14ac:dyDescent="0.15">
      <c r="C3513" s="97" t="s">
        <v>3531</v>
      </c>
      <c r="D3513" s="1" t="s">
        <v>68</v>
      </c>
      <c r="E3513" s="80" t="s">
        <v>61</v>
      </c>
      <c r="F3513" s="39" t="s">
        <v>62</v>
      </c>
      <c r="J3513" s="80"/>
      <c r="K3513" s="39"/>
      <c r="N3513" s="100"/>
      <c r="O3513" s="39"/>
      <c r="Q3513" s="39"/>
      <c r="R3513" s="80"/>
    </row>
    <row r="3514" spans="3:18" x14ac:dyDescent="0.15">
      <c r="C3514" s="97" t="s">
        <v>3863</v>
      </c>
      <c r="D3514" s="1" t="s">
        <v>326</v>
      </c>
      <c r="E3514" s="80" t="s">
        <v>61</v>
      </c>
      <c r="F3514" s="39" t="s">
        <v>69</v>
      </c>
      <c r="G3514" s="98">
        <v>13.38</v>
      </c>
      <c r="H3514" s="98">
        <v>0.78</v>
      </c>
      <c r="I3514" s="98">
        <v>14.16</v>
      </c>
      <c r="J3514" s="99">
        <v>392</v>
      </c>
      <c r="K3514" s="39" t="s">
        <v>69</v>
      </c>
      <c r="L3514" s="1">
        <v>18.690000000000001</v>
      </c>
      <c r="M3514" s="1">
        <v>32.85</v>
      </c>
      <c r="N3514" s="100">
        <v>133</v>
      </c>
      <c r="O3514" s="39" t="s">
        <v>69</v>
      </c>
      <c r="P3514" s="1">
        <v>21.11</v>
      </c>
      <c r="Q3514" s="39">
        <f>+P3514+M3514</f>
        <v>53.96</v>
      </c>
      <c r="R3514" s="99">
        <v>237</v>
      </c>
    </row>
    <row r="3515" spans="3:18" x14ac:dyDescent="0.15">
      <c r="C3515" s="97" t="s">
        <v>3533</v>
      </c>
      <c r="D3515" s="1" t="s">
        <v>68</v>
      </c>
      <c r="E3515" s="80" t="s">
        <v>61</v>
      </c>
      <c r="F3515" s="39" t="s">
        <v>62</v>
      </c>
      <c r="J3515" s="80"/>
      <c r="K3515" s="39"/>
      <c r="N3515" s="100"/>
      <c r="O3515" s="39"/>
      <c r="Q3515" s="39"/>
      <c r="R3515" s="80"/>
    </row>
    <row r="3516" spans="3:18" x14ac:dyDescent="0.15">
      <c r="C3516" s="97" t="s">
        <v>3534</v>
      </c>
      <c r="D3516" s="1" t="s">
        <v>79</v>
      </c>
      <c r="E3516" s="80" t="s">
        <v>61</v>
      </c>
      <c r="F3516" s="39" t="s">
        <v>62</v>
      </c>
      <c r="J3516" s="80"/>
      <c r="K3516" s="39"/>
      <c r="N3516" s="100"/>
      <c r="O3516" s="39"/>
      <c r="Q3516" s="39"/>
      <c r="R3516" s="80"/>
    </row>
    <row r="3517" spans="3:18" x14ac:dyDescent="0.15">
      <c r="C3517" s="97" t="s">
        <v>3535</v>
      </c>
      <c r="D3517" s="1" t="s">
        <v>66</v>
      </c>
      <c r="E3517" s="80" t="s">
        <v>61</v>
      </c>
      <c r="F3517" s="39" t="s">
        <v>62</v>
      </c>
      <c r="J3517" s="80"/>
      <c r="K3517" s="39"/>
      <c r="N3517" s="100"/>
      <c r="O3517" s="39"/>
      <c r="Q3517" s="39"/>
      <c r="R3517" s="80"/>
    </row>
    <row r="3518" spans="3:18" x14ac:dyDescent="0.15">
      <c r="C3518" s="97" t="s">
        <v>3536</v>
      </c>
      <c r="D3518" s="1" t="s">
        <v>68</v>
      </c>
      <c r="E3518" s="80" t="s">
        <v>61</v>
      </c>
      <c r="F3518" s="39" t="s">
        <v>62</v>
      </c>
      <c r="J3518" s="80"/>
      <c r="K3518" s="39"/>
      <c r="N3518" s="100"/>
      <c r="O3518" s="39"/>
      <c r="Q3518" s="39"/>
      <c r="R3518" s="80"/>
    </row>
    <row r="3519" spans="3:18" x14ac:dyDescent="0.15">
      <c r="C3519" s="97" t="s">
        <v>3537</v>
      </c>
      <c r="D3519" s="1" t="s">
        <v>66</v>
      </c>
      <c r="E3519" s="80" t="s">
        <v>61</v>
      </c>
      <c r="F3519" s="39" t="s">
        <v>69</v>
      </c>
      <c r="G3519" s="98">
        <v>11.27</v>
      </c>
      <c r="H3519" s="98">
        <v>0.78</v>
      </c>
      <c r="I3519" s="98">
        <v>12.049999999999999</v>
      </c>
      <c r="J3519" s="99">
        <v>1047</v>
      </c>
      <c r="K3519" s="39" t="s">
        <v>69</v>
      </c>
      <c r="L3519" s="1">
        <v>17.46</v>
      </c>
      <c r="M3519" s="1">
        <v>29.509999999999998</v>
      </c>
      <c r="N3519" s="100">
        <v>524</v>
      </c>
      <c r="O3519" s="39" t="str">
        <f>+VLOOKUP(C3519,'[1]Notas 3º - TL'!$A$1:$B$678,2,"FALSO")</f>
        <v>SI</v>
      </c>
      <c r="Q3519" s="39"/>
      <c r="R3519" s="80"/>
    </row>
    <row r="3520" spans="3:18" x14ac:dyDescent="0.15">
      <c r="C3520" s="97" t="s">
        <v>3538</v>
      </c>
      <c r="D3520" s="1" t="s">
        <v>64</v>
      </c>
      <c r="E3520" s="80" t="s">
        <v>61</v>
      </c>
      <c r="F3520" s="39" t="s">
        <v>62</v>
      </c>
      <c r="J3520" s="80"/>
      <c r="K3520" s="39"/>
      <c r="N3520" s="100"/>
      <c r="O3520" s="39"/>
      <c r="Q3520" s="39"/>
      <c r="R3520" s="80"/>
    </row>
    <row r="3521" spans="3:18" x14ac:dyDescent="0.15">
      <c r="C3521" s="97" t="s">
        <v>3539</v>
      </c>
      <c r="D3521" s="1" t="s">
        <v>72</v>
      </c>
      <c r="E3521" s="80" t="s">
        <v>61</v>
      </c>
      <c r="F3521" s="39" t="s">
        <v>69</v>
      </c>
      <c r="G3521" s="1">
        <v>10.65</v>
      </c>
      <c r="H3521" s="1">
        <v>0.31</v>
      </c>
      <c r="I3521" s="1">
        <v>10.96</v>
      </c>
      <c r="J3521" s="80">
        <v>1311</v>
      </c>
      <c r="K3521" s="39" t="s">
        <v>62</v>
      </c>
      <c r="N3521" s="100"/>
      <c r="O3521" s="39"/>
      <c r="Q3521" s="39"/>
      <c r="R3521" s="80"/>
    </row>
    <row r="3522" spans="3:18" x14ac:dyDescent="0.15">
      <c r="C3522" s="97" t="s">
        <v>3540</v>
      </c>
      <c r="D3522" s="1" t="s">
        <v>60</v>
      </c>
      <c r="E3522" s="80" t="s">
        <v>61</v>
      </c>
      <c r="F3522" s="39" t="s">
        <v>62</v>
      </c>
      <c r="J3522" s="80"/>
      <c r="K3522" s="39"/>
      <c r="N3522" s="100"/>
      <c r="O3522" s="39"/>
      <c r="Q3522" s="39"/>
      <c r="R3522" s="80"/>
    </row>
    <row r="3523" spans="3:18" x14ac:dyDescent="0.15">
      <c r="C3523" s="97" t="s">
        <v>3541</v>
      </c>
      <c r="D3523" s="1" t="s">
        <v>64</v>
      </c>
      <c r="E3523" s="80" t="s">
        <v>61</v>
      </c>
      <c r="F3523" s="39" t="s">
        <v>62</v>
      </c>
      <c r="J3523" s="80"/>
      <c r="K3523" s="39"/>
      <c r="N3523" s="100"/>
      <c r="O3523" s="39"/>
      <c r="Q3523" s="39"/>
      <c r="R3523" s="80"/>
    </row>
    <row r="3524" spans="3:18" x14ac:dyDescent="0.15">
      <c r="C3524" s="97" t="s">
        <v>3542</v>
      </c>
      <c r="D3524" s="1" t="s">
        <v>64</v>
      </c>
      <c r="E3524" s="80" t="s">
        <v>61</v>
      </c>
      <c r="F3524" s="39" t="s">
        <v>62</v>
      </c>
      <c r="J3524" s="80"/>
      <c r="K3524" s="39"/>
      <c r="N3524" s="100"/>
      <c r="O3524" s="39"/>
      <c r="Q3524" s="39"/>
      <c r="R3524" s="80"/>
    </row>
    <row r="3525" spans="3:18" x14ac:dyDescent="0.15">
      <c r="C3525" s="97" t="s">
        <v>3543</v>
      </c>
      <c r="D3525" s="1" t="s">
        <v>64</v>
      </c>
      <c r="E3525" s="80" t="s">
        <v>61</v>
      </c>
      <c r="F3525" s="39" t="s">
        <v>62</v>
      </c>
      <c r="J3525" s="80"/>
      <c r="K3525" s="39"/>
      <c r="N3525" s="100"/>
      <c r="O3525" s="39"/>
      <c r="Q3525" s="39"/>
      <c r="R3525" s="80"/>
    </row>
    <row r="3526" spans="3:18" x14ac:dyDescent="0.15">
      <c r="C3526" s="97" t="s">
        <v>3544</v>
      </c>
      <c r="D3526" s="1" t="s">
        <v>68</v>
      </c>
      <c r="E3526" s="80" t="s">
        <v>61</v>
      </c>
      <c r="F3526" s="39" t="s">
        <v>62</v>
      </c>
      <c r="J3526" s="80"/>
      <c r="K3526" s="39"/>
      <c r="N3526" s="100"/>
      <c r="O3526" s="39"/>
      <c r="Q3526" s="39"/>
      <c r="R3526" s="80"/>
    </row>
    <row r="3527" spans="3:18" x14ac:dyDescent="0.15">
      <c r="C3527" s="97" t="s">
        <v>3545</v>
      </c>
      <c r="D3527" s="1" t="s">
        <v>79</v>
      </c>
      <c r="E3527" s="80" t="s">
        <v>61</v>
      </c>
      <c r="F3527" s="39" t="s">
        <v>62</v>
      </c>
      <c r="J3527" s="80"/>
      <c r="K3527" s="39"/>
      <c r="N3527" s="100"/>
      <c r="O3527" s="39"/>
      <c r="Q3527" s="39"/>
      <c r="R3527" s="80"/>
    </row>
    <row r="3528" spans="3:18" x14ac:dyDescent="0.15">
      <c r="C3528" s="97" t="s">
        <v>3876</v>
      </c>
      <c r="D3528" s="1" t="s">
        <v>64</v>
      </c>
      <c r="E3528" s="80" t="s">
        <v>61</v>
      </c>
      <c r="F3528" s="39" t="s">
        <v>69</v>
      </c>
      <c r="G3528" s="98">
        <v>12.4</v>
      </c>
      <c r="H3528" s="98">
        <v>2.36</v>
      </c>
      <c r="I3528" s="98">
        <v>14.76</v>
      </c>
      <c r="J3528" s="99">
        <v>263</v>
      </c>
      <c r="K3528" s="39" t="s">
        <v>69</v>
      </c>
      <c r="L3528" s="1">
        <v>17.32</v>
      </c>
      <c r="M3528" s="1">
        <v>32.08</v>
      </c>
      <c r="N3528" s="100">
        <v>184</v>
      </c>
      <c r="O3528" s="39" t="s">
        <v>69</v>
      </c>
      <c r="P3528" s="1">
        <v>23.61</v>
      </c>
      <c r="Q3528" s="39">
        <f>+P3528+M3528</f>
        <v>55.69</v>
      </c>
      <c r="R3528" s="99">
        <v>152</v>
      </c>
    </row>
    <row r="3529" spans="3:18" x14ac:dyDescent="0.15">
      <c r="C3529" s="97" t="s">
        <v>3547</v>
      </c>
      <c r="D3529" s="1" t="s">
        <v>68</v>
      </c>
      <c r="E3529" s="80" t="s">
        <v>61</v>
      </c>
      <c r="F3529" s="39" t="s">
        <v>69</v>
      </c>
      <c r="G3529" s="98">
        <v>11.7</v>
      </c>
      <c r="H3529" s="98">
        <v>0.63</v>
      </c>
      <c r="I3529" s="98">
        <v>12.33</v>
      </c>
      <c r="J3529" s="99">
        <v>970</v>
      </c>
      <c r="K3529" s="39" t="s">
        <v>69</v>
      </c>
      <c r="L3529" s="1">
        <v>16.53</v>
      </c>
      <c r="M3529" s="1">
        <v>28.86</v>
      </c>
      <c r="N3529" s="100">
        <v>604</v>
      </c>
      <c r="O3529" s="39" t="str">
        <f>+VLOOKUP(C3529,'[1]Notas 3º - TL'!$A$1:$B$678,2,"FALSO")</f>
        <v>SI</v>
      </c>
      <c r="Q3529" s="39"/>
      <c r="R3529" s="80"/>
    </row>
    <row r="3530" spans="3:18" x14ac:dyDescent="0.15">
      <c r="C3530" s="97" t="s">
        <v>3548</v>
      </c>
      <c r="D3530" s="1" t="s">
        <v>64</v>
      </c>
      <c r="E3530" s="80" t="s">
        <v>61</v>
      </c>
      <c r="F3530" s="39" t="s">
        <v>69</v>
      </c>
      <c r="G3530" s="98">
        <v>11.93</v>
      </c>
      <c r="H3530" s="98">
        <v>0.94</v>
      </c>
      <c r="I3530" s="98">
        <v>12.87</v>
      </c>
      <c r="J3530" s="99">
        <v>786</v>
      </c>
      <c r="K3530" s="39" t="s">
        <v>69</v>
      </c>
      <c r="L3530" s="1">
        <v>17.62</v>
      </c>
      <c r="M3530" s="1">
        <v>30.490000000000002</v>
      </c>
      <c r="N3530" s="100">
        <v>362</v>
      </c>
      <c r="O3530" s="39" t="str">
        <f>+VLOOKUP(C3530,'[1]Notas 3º - TL'!$A$1:$B$678,2,"FALSO")</f>
        <v>SI</v>
      </c>
      <c r="Q3530" s="39"/>
      <c r="R3530" s="80"/>
    </row>
    <row r="3531" spans="3:18" x14ac:dyDescent="0.15">
      <c r="C3531" s="97" t="s">
        <v>3549</v>
      </c>
      <c r="D3531" s="1" t="s">
        <v>68</v>
      </c>
      <c r="E3531" s="80" t="s">
        <v>61</v>
      </c>
      <c r="F3531" s="39" t="s">
        <v>62</v>
      </c>
      <c r="J3531" s="80"/>
      <c r="K3531" s="39"/>
      <c r="N3531" s="100"/>
      <c r="O3531" s="39"/>
      <c r="Q3531" s="39"/>
      <c r="R3531" s="80"/>
    </row>
    <row r="3532" spans="3:18" x14ac:dyDescent="0.15">
      <c r="C3532" s="97" t="s">
        <v>3550</v>
      </c>
      <c r="D3532" s="1" t="s">
        <v>66</v>
      </c>
      <c r="E3532" s="80" t="s">
        <v>61</v>
      </c>
      <c r="F3532" s="39" t="s">
        <v>62</v>
      </c>
      <c r="J3532" s="80"/>
      <c r="K3532" s="39"/>
      <c r="N3532" s="100"/>
      <c r="O3532" s="39"/>
      <c r="Q3532" s="39"/>
      <c r="R3532" s="80"/>
    </row>
    <row r="3533" spans="3:18" x14ac:dyDescent="0.15">
      <c r="C3533" s="97" t="s">
        <v>3877</v>
      </c>
      <c r="D3533" s="1" t="s">
        <v>64</v>
      </c>
      <c r="E3533" s="80" t="s">
        <v>61</v>
      </c>
      <c r="F3533" s="39" t="s">
        <v>69</v>
      </c>
      <c r="G3533" s="98">
        <v>14.85</v>
      </c>
      <c r="H3533" s="98">
        <v>2.21</v>
      </c>
      <c r="I3533" s="98">
        <v>17.059999999999999</v>
      </c>
      <c r="J3533" s="99">
        <v>25</v>
      </c>
      <c r="K3533" s="39" t="s">
        <v>69</v>
      </c>
      <c r="L3533" s="1">
        <v>19.04</v>
      </c>
      <c r="M3533" s="1">
        <v>36.099999999999994</v>
      </c>
      <c r="N3533" s="100">
        <v>16</v>
      </c>
      <c r="O3533" s="39" t="s">
        <v>69</v>
      </c>
      <c r="P3533" s="1">
        <v>26.18</v>
      </c>
      <c r="Q3533" s="39">
        <f>+P3533+M3533</f>
        <v>62.279999999999994</v>
      </c>
      <c r="R3533" s="99">
        <v>18</v>
      </c>
    </row>
    <row r="3534" spans="3:18" x14ac:dyDescent="0.15">
      <c r="C3534" s="97" t="s">
        <v>3552</v>
      </c>
      <c r="D3534" s="1" t="s">
        <v>68</v>
      </c>
      <c r="E3534" s="80" t="s">
        <v>88</v>
      </c>
      <c r="F3534" s="39" t="s">
        <v>69</v>
      </c>
      <c r="G3534" s="1">
        <v>10.46</v>
      </c>
      <c r="H3534" s="1">
        <v>2.69</v>
      </c>
      <c r="I3534" s="1">
        <v>13.15</v>
      </c>
      <c r="J3534" s="80">
        <v>687</v>
      </c>
      <c r="K3534" s="39" t="s">
        <v>62</v>
      </c>
      <c r="N3534" s="100"/>
      <c r="O3534" s="39"/>
      <c r="Q3534" s="39"/>
      <c r="R3534" s="80"/>
    </row>
    <row r="3535" spans="3:18" x14ac:dyDescent="0.15">
      <c r="C3535" s="97" t="s">
        <v>3553</v>
      </c>
      <c r="D3535" s="1" t="s">
        <v>64</v>
      </c>
      <c r="E3535" s="80" t="s">
        <v>61</v>
      </c>
      <c r="F3535" s="39" t="s">
        <v>62</v>
      </c>
      <c r="J3535" s="80"/>
      <c r="K3535" s="39"/>
      <c r="N3535" s="100"/>
      <c r="O3535" s="39"/>
      <c r="Q3535" s="39"/>
      <c r="R3535" s="80"/>
    </row>
    <row r="3536" spans="3:18" x14ac:dyDescent="0.15">
      <c r="C3536" s="97" t="s">
        <v>3554</v>
      </c>
      <c r="D3536" s="1" t="s">
        <v>79</v>
      </c>
      <c r="E3536" s="80" t="s">
        <v>61</v>
      </c>
      <c r="F3536" s="39" t="s">
        <v>69</v>
      </c>
      <c r="G3536" s="1">
        <v>11.78</v>
      </c>
      <c r="H3536" s="1">
        <v>0.94</v>
      </c>
      <c r="I3536" s="1">
        <v>12.719999999999999</v>
      </c>
      <c r="J3536" s="80">
        <v>847</v>
      </c>
      <c r="K3536" s="39" t="s">
        <v>62</v>
      </c>
      <c r="N3536" s="100"/>
      <c r="O3536" s="39"/>
      <c r="Q3536" s="39"/>
      <c r="R3536" s="80"/>
    </row>
    <row r="3537" spans="3:18" x14ac:dyDescent="0.15">
      <c r="C3537" s="97" t="s">
        <v>3555</v>
      </c>
      <c r="D3537" s="1" t="s">
        <v>85</v>
      </c>
      <c r="E3537" s="80" t="s">
        <v>61</v>
      </c>
      <c r="F3537" s="39" t="s">
        <v>62</v>
      </c>
      <c r="J3537" s="80"/>
      <c r="K3537" s="39"/>
      <c r="N3537" s="100"/>
      <c r="O3537" s="39"/>
      <c r="Q3537" s="39"/>
      <c r="R3537" s="80"/>
    </row>
    <row r="3538" spans="3:18" x14ac:dyDescent="0.15">
      <c r="C3538" s="97" t="s">
        <v>3556</v>
      </c>
      <c r="D3538" s="1" t="s">
        <v>85</v>
      </c>
      <c r="E3538" s="80" t="s">
        <v>61</v>
      </c>
      <c r="F3538" s="39" t="s">
        <v>62</v>
      </c>
      <c r="J3538" s="80"/>
      <c r="K3538" s="39"/>
      <c r="N3538" s="100"/>
      <c r="O3538" s="39"/>
      <c r="Q3538" s="39"/>
      <c r="R3538" s="80"/>
    </row>
    <row r="3539" spans="3:18" x14ac:dyDescent="0.15">
      <c r="C3539" s="97" t="s">
        <v>3557</v>
      </c>
      <c r="D3539" s="1" t="s">
        <v>68</v>
      </c>
      <c r="E3539" s="80" t="s">
        <v>61</v>
      </c>
      <c r="F3539" s="39" t="s">
        <v>69</v>
      </c>
      <c r="G3539" s="98">
        <v>11.23</v>
      </c>
      <c r="H3539" s="98">
        <v>1.73</v>
      </c>
      <c r="I3539" s="98">
        <v>12.96</v>
      </c>
      <c r="J3539" s="99">
        <v>759</v>
      </c>
      <c r="K3539" s="39" t="s">
        <v>69</v>
      </c>
      <c r="L3539" s="1">
        <v>16.59</v>
      </c>
      <c r="M3539" s="1">
        <v>29.55</v>
      </c>
      <c r="N3539" s="100">
        <v>520</v>
      </c>
      <c r="O3539" s="39" t="str">
        <f>+VLOOKUP(C3539,'[1]Notas 3º - TL'!$A$1:$B$678,2,"FALSO")</f>
        <v>SI</v>
      </c>
      <c r="Q3539" s="39"/>
      <c r="R3539" s="80"/>
    </row>
    <row r="3540" spans="3:18" x14ac:dyDescent="0.15">
      <c r="C3540" s="97" t="s">
        <v>3558</v>
      </c>
      <c r="D3540" s="1" t="s">
        <v>60</v>
      </c>
      <c r="E3540" s="80" t="s">
        <v>61</v>
      </c>
      <c r="F3540" s="39" t="s">
        <v>69</v>
      </c>
      <c r="G3540" s="1">
        <v>12.41</v>
      </c>
      <c r="H3540" s="1">
        <v>0.31</v>
      </c>
      <c r="I3540" s="1">
        <v>12.72</v>
      </c>
      <c r="J3540" s="80">
        <v>846</v>
      </c>
      <c r="K3540" s="39" t="s">
        <v>62</v>
      </c>
      <c r="N3540" s="100"/>
      <c r="O3540" s="39"/>
      <c r="Q3540" s="39"/>
      <c r="R3540" s="80"/>
    </row>
    <row r="3541" spans="3:18" x14ac:dyDescent="0.15">
      <c r="C3541" s="97" t="s">
        <v>3559</v>
      </c>
      <c r="D3541" s="1" t="s">
        <v>60</v>
      </c>
      <c r="E3541" s="80" t="s">
        <v>61</v>
      </c>
      <c r="F3541" s="39" t="s">
        <v>62</v>
      </c>
      <c r="J3541" s="80"/>
      <c r="K3541" s="39"/>
      <c r="N3541" s="100"/>
      <c r="O3541" s="39"/>
      <c r="Q3541" s="39"/>
      <c r="R3541" s="80"/>
    </row>
    <row r="3542" spans="3:18" x14ac:dyDescent="0.15">
      <c r="C3542" s="97" t="s">
        <v>3560</v>
      </c>
      <c r="D3542" s="1" t="s">
        <v>66</v>
      </c>
      <c r="E3542" s="80" t="s">
        <v>61</v>
      </c>
      <c r="F3542" s="39" t="s">
        <v>62</v>
      </c>
      <c r="J3542" s="80"/>
      <c r="K3542" s="39"/>
      <c r="N3542" s="100"/>
      <c r="O3542" s="39"/>
      <c r="Q3542" s="39"/>
      <c r="R3542" s="80"/>
    </row>
    <row r="3543" spans="3:18" x14ac:dyDescent="0.15">
      <c r="C3543" s="97" t="s">
        <v>3561</v>
      </c>
      <c r="D3543" s="1" t="s">
        <v>68</v>
      </c>
      <c r="E3543" s="80" t="s">
        <v>61</v>
      </c>
      <c r="F3543" s="39" t="s">
        <v>69</v>
      </c>
      <c r="G3543" s="1">
        <v>10.220000000000001</v>
      </c>
      <c r="H3543" s="1">
        <v>0.78</v>
      </c>
      <c r="I3543" s="1">
        <v>11</v>
      </c>
      <c r="J3543" s="80">
        <v>1306</v>
      </c>
      <c r="K3543" s="39" t="s">
        <v>62</v>
      </c>
      <c r="N3543" s="100"/>
      <c r="O3543" s="39"/>
      <c r="Q3543" s="39"/>
      <c r="R3543" s="80"/>
    </row>
    <row r="3544" spans="3:18" x14ac:dyDescent="0.15">
      <c r="C3544" s="97" t="s">
        <v>3878</v>
      </c>
      <c r="D3544" s="1" t="s">
        <v>66</v>
      </c>
      <c r="E3544" s="80" t="s">
        <v>61</v>
      </c>
      <c r="F3544" s="39" t="s">
        <v>69</v>
      </c>
      <c r="G3544" s="98">
        <v>13.9</v>
      </c>
      <c r="H3544" s="98">
        <v>0.63</v>
      </c>
      <c r="I3544" s="98">
        <v>14.530000000000001</v>
      </c>
      <c r="J3544" s="99">
        <v>302</v>
      </c>
      <c r="K3544" s="39" t="s">
        <v>69</v>
      </c>
      <c r="L3544" s="1">
        <v>18.93</v>
      </c>
      <c r="M3544" s="1">
        <v>33.46</v>
      </c>
      <c r="N3544" s="100">
        <v>91</v>
      </c>
      <c r="O3544" s="39" t="s">
        <v>69</v>
      </c>
      <c r="P3544" s="1">
        <v>26.11</v>
      </c>
      <c r="Q3544" s="39">
        <f>+P3544+M3544</f>
        <v>59.57</v>
      </c>
      <c r="R3544" s="99">
        <v>50</v>
      </c>
    </row>
    <row r="3545" spans="3:18" x14ac:dyDescent="0.15">
      <c r="C3545" s="97" t="s">
        <v>3563</v>
      </c>
      <c r="D3545" s="1" t="s">
        <v>79</v>
      </c>
      <c r="E3545" s="80" t="s">
        <v>61</v>
      </c>
      <c r="F3545" s="39" t="s">
        <v>62</v>
      </c>
      <c r="J3545" s="80"/>
      <c r="K3545" s="39"/>
      <c r="N3545" s="100"/>
      <c r="O3545" s="39"/>
      <c r="Q3545" s="39"/>
      <c r="R3545" s="80"/>
    </row>
    <row r="3546" spans="3:18" x14ac:dyDescent="0.15">
      <c r="C3546" s="97" t="s">
        <v>3903</v>
      </c>
      <c r="D3546" s="1" t="s">
        <v>85</v>
      </c>
      <c r="E3546" s="80" t="s">
        <v>61</v>
      </c>
      <c r="F3546" s="39" t="s">
        <v>69</v>
      </c>
      <c r="G3546" s="98">
        <v>13.95</v>
      </c>
      <c r="H3546" s="98">
        <v>1.42</v>
      </c>
      <c r="I3546" s="98">
        <v>15.37</v>
      </c>
      <c r="J3546" s="99">
        <v>174</v>
      </c>
      <c r="K3546" s="39" t="s">
        <v>69</v>
      </c>
      <c r="L3546" s="1">
        <v>18.02</v>
      </c>
      <c r="M3546" s="1">
        <v>33.39</v>
      </c>
      <c r="N3546" s="100">
        <v>99</v>
      </c>
      <c r="O3546" s="39" t="s">
        <v>69</v>
      </c>
      <c r="P3546" s="1">
        <v>21.71</v>
      </c>
      <c r="Q3546" s="39">
        <f>+P3546+M3546</f>
        <v>55.1</v>
      </c>
      <c r="R3546" s="99">
        <v>182</v>
      </c>
    </row>
    <row r="3547" spans="3:18" x14ac:dyDescent="0.15">
      <c r="C3547" s="97" t="s">
        <v>3908</v>
      </c>
      <c r="D3547" s="1" t="s">
        <v>85</v>
      </c>
      <c r="E3547" s="80" t="s">
        <v>61</v>
      </c>
      <c r="F3547" s="39" t="s">
        <v>69</v>
      </c>
      <c r="G3547" s="98">
        <v>12.56</v>
      </c>
      <c r="H3547" s="98">
        <v>0.94</v>
      </c>
      <c r="I3547" s="98">
        <v>13.5</v>
      </c>
      <c r="J3547" s="99">
        <v>568</v>
      </c>
      <c r="K3547" s="39" t="s">
        <v>69</v>
      </c>
      <c r="L3547" s="1">
        <v>16.27</v>
      </c>
      <c r="M3547" s="1">
        <v>29.77</v>
      </c>
      <c r="N3547" s="100">
        <v>489</v>
      </c>
      <c r="O3547" s="39" t="s">
        <v>69</v>
      </c>
      <c r="P3547" s="1">
        <v>22.63</v>
      </c>
      <c r="Q3547" s="39">
        <f>+P3547+M3547</f>
        <v>52.4</v>
      </c>
      <c r="R3547" s="99">
        <v>298</v>
      </c>
    </row>
    <row r="3548" spans="3:18" x14ac:dyDescent="0.15">
      <c r="C3548" s="97" t="s">
        <v>3566</v>
      </c>
      <c r="D3548" s="1" t="s">
        <v>68</v>
      </c>
      <c r="E3548" s="80" t="s">
        <v>61</v>
      </c>
      <c r="F3548" s="39" t="s">
        <v>69</v>
      </c>
      <c r="G3548" s="1">
        <v>10.86</v>
      </c>
      <c r="H3548" s="1">
        <v>1.89</v>
      </c>
      <c r="I3548" s="1">
        <v>12.75</v>
      </c>
      <c r="J3548" s="80">
        <v>840</v>
      </c>
      <c r="K3548" s="39" t="s">
        <v>62</v>
      </c>
      <c r="N3548" s="100"/>
      <c r="O3548" s="39"/>
      <c r="Q3548" s="39"/>
      <c r="R3548" s="80"/>
    </row>
    <row r="3549" spans="3:18" x14ac:dyDescent="0.15">
      <c r="C3549" s="97" t="s">
        <v>3567</v>
      </c>
      <c r="D3549" s="1" t="s">
        <v>79</v>
      </c>
      <c r="E3549" s="80" t="s">
        <v>61</v>
      </c>
      <c r="F3549" s="39" t="s">
        <v>62</v>
      </c>
      <c r="J3549" s="80"/>
      <c r="K3549" s="39"/>
      <c r="N3549" s="100"/>
      <c r="O3549" s="39"/>
      <c r="Q3549" s="39"/>
      <c r="R3549" s="80"/>
    </row>
    <row r="3550" spans="3:18" x14ac:dyDescent="0.15">
      <c r="C3550" s="97" t="s">
        <v>3568</v>
      </c>
      <c r="D3550" s="1" t="s">
        <v>68</v>
      </c>
      <c r="E3550" s="80" t="s">
        <v>61</v>
      </c>
      <c r="F3550" s="39" t="s">
        <v>62</v>
      </c>
      <c r="J3550" s="80"/>
      <c r="K3550" s="39"/>
      <c r="N3550" s="100"/>
      <c r="O3550" s="39"/>
      <c r="Q3550" s="39"/>
      <c r="R3550" s="80"/>
    </row>
    <row r="3551" spans="3:18" x14ac:dyDescent="0.15">
      <c r="C3551" s="97" t="s">
        <v>3569</v>
      </c>
      <c r="D3551" s="1" t="s">
        <v>85</v>
      </c>
      <c r="E3551" s="80" t="s">
        <v>61</v>
      </c>
      <c r="F3551" s="39" t="s">
        <v>62</v>
      </c>
      <c r="J3551" s="80"/>
      <c r="K3551" s="39"/>
      <c r="N3551" s="100"/>
      <c r="O3551" s="39"/>
      <c r="Q3551" s="39"/>
      <c r="R3551" s="80"/>
    </row>
    <row r="3552" spans="3:18" x14ac:dyDescent="0.15">
      <c r="C3552" s="97" t="s">
        <v>3570</v>
      </c>
      <c r="D3552" s="1" t="s">
        <v>66</v>
      </c>
      <c r="E3552" s="80" t="s">
        <v>61</v>
      </c>
      <c r="F3552" s="39" t="s">
        <v>62</v>
      </c>
      <c r="J3552" s="80"/>
      <c r="K3552" s="39"/>
      <c r="N3552" s="100"/>
      <c r="O3552" s="39"/>
      <c r="Q3552" s="39"/>
      <c r="R3552" s="80"/>
    </row>
    <row r="3553" spans="3:18" x14ac:dyDescent="0.15">
      <c r="C3553" s="97" t="s">
        <v>3571</v>
      </c>
      <c r="D3553" s="1" t="s">
        <v>68</v>
      </c>
      <c r="E3553" s="80" t="s">
        <v>61</v>
      </c>
      <c r="F3553" s="39" t="s">
        <v>62</v>
      </c>
      <c r="J3553" s="80"/>
      <c r="K3553" s="39"/>
      <c r="N3553" s="100"/>
      <c r="O3553" s="39"/>
      <c r="Q3553" s="39"/>
      <c r="R3553" s="80"/>
    </row>
    <row r="3554" spans="3:18" x14ac:dyDescent="0.15">
      <c r="C3554" s="97" t="s">
        <v>3572</v>
      </c>
      <c r="D3554" s="1" t="s">
        <v>66</v>
      </c>
      <c r="E3554" s="80" t="s">
        <v>61</v>
      </c>
      <c r="F3554" s="39" t="s">
        <v>62</v>
      </c>
      <c r="J3554" s="80"/>
      <c r="K3554" s="39"/>
      <c r="N3554" s="100"/>
      <c r="O3554" s="39"/>
      <c r="Q3554" s="39"/>
      <c r="R3554" s="80"/>
    </row>
    <row r="3555" spans="3:18" x14ac:dyDescent="0.15">
      <c r="C3555" s="97" t="s">
        <v>3573</v>
      </c>
      <c r="D3555" s="1" t="s">
        <v>79</v>
      </c>
      <c r="E3555" s="80" t="s">
        <v>61</v>
      </c>
      <c r="F3555" s="39" t="s">
        <v>69</v>
      </c>
      <c r="G3555" s="1">
        <v>12.75</v>
      </c>
      <c r="H3555" s="1">
        <v>1.73</v>
      </c>
      <c r="I3555" s="1">
        <v>14.48</v>
      </c>
      <c r="J3555" s="80">
        <v>317</v>
      </c>
      <c r="K3555" s="39" t="s">
        <v>62</v>
      </c>
      <c r="N3555" s="100"/>
      <c r="O3555" s="39"/>
      <c r="Q3555" s="39"/>
      <c r="R3555" s="80"/>
    </row>
    <row r="3556" spans="3:18" x14ac:dyDescent="0.15">
      <c r="C3556" s="97" t="s">
        <v>3574</v>
      </c>
      <c r="D3556" s="1" t="s">
        <v>79</v>
      </c>
      <c r="E3556" s="80" t="s">
        <v>61</v>
      </c>
      <c r="F3556" s="39" t="s">
        <v>69</v>
      </c>
      <c r="G3556" s="1">
        <v>11.58</v>
      </c>
      <c r="H3556" s="1">
        <v>2.21</v>
      </c>
      <c r="I3556" s="1">
        <v>13.79</v>
      </c>
      <c r="J3556" s="80">
        <v>495</v>
      </c>
      <c r="K3556" s="39" t="s">
        <v>62</v>
      </c>
      <c r="N3556" s="100"/>
      <c r="O3556" s="39"/>
      <c r="Q3556" s="39"/>
      <c r="R3556" s="80"/>
    </row>
    <row r="3557" spans="3:18" x14ac:dyDescent="0.15">
      <c r="C3557" s="97" t="s">
        <v>3575</v>
      </c>
      <c r="D3557" s="1" t="s">
        <v>79</v>
      </c>
      <c r="E3557" s="80" t="s">
        <v>61</v>
      </c>
      <c r="F3557" s="39" t="s">
        <v>62</v>
      </c>
      <c r="J3557" s="80"/>
      <c r="K3557" s="39"/>
      <c r="N3557" s="100"/>
      <c r="O3557" s="39"/>
      <c r="Q3557" s="39"/>
      <c r="R3557" s="80"/>
    </row>
    <row r="3558" spans="3:18" x14ac:dyDescent="0.15">
      <c r="C3558" s="97" t="s">
        <v>3576</v>
      </c>
      <c r="D3558" s="1" t="s">
        <v>68</v>
      </c>
      <c r="E3558" s="80" t="s">
        <v>61</v>
      </c>
      <c r="F3558" s="39" t="s">
        <v>62</v>
      </c>
      <c r="J3558" s="80"/>
      <c r="K3558" s="39"/>
      <c r="N3558" s="100"/>
      <c r="O3558" s="39"/>
      <c r="Q3558" s="39"/>
      <c r="R3558" s="80"/>
    </row>
    <row r="3559" spans="3:18" x14ac:dyDescent="0.15">
      <c r="C3559" s="97" t="s">
        <v>3577</v>
      </c>
      <c r="D3559" s="1" t="s">
        <v>68</v>
      </c>
      <c r="E3559" s="80" t="s">
        <v>61</v>
      </c>
      <c r="F3559" s="39" t="s">
        <v>62</v>
      </c>
      <c r="J3559" s="80"/>
      <c r="K3559" s="39"/>
      <c r="N3559" s="100"/>
      <c r="O3559" s="39"/>
      <c r="Q3559" s="39"/>
      <c r="R3559" s="80"/>
    </row>
    <row r="3560" spans="3:18" x14ac:dyDescent="0.15">
      <c r="C3560" s="97" t="s">
        <v>3578</v>
      </c>
      <c r="D3560" s="1" t="s">
        <v>60</v>
      </c>
      <c r="E3560" s="80" t="s">
        <v>61</v>
      </c>
      <c r="F3560" s="39" t="s">
        <v>69</v>
      </c>
      <c r="G3560" s="1">
        <v>10.65</v>
      </c>
      <c r="H3560" s="1">
        <v>2.0499999999999998</v>
      </c>
      <c r="I3560" s="1">
        <v>12.7</v>
      </c>
      <c r="J3560" s="80">
        <v>856</v>
      </c>
      <c r="K3560" s="39" t="s">
        <v>62</v>
      </c>
      <c r="N3560" s="100"/>
      <c r="O3560" s="39"/>
      <c r="Q3560" s="39"/>
      <c r="R3560" s="80"/>
    </row>
    <row r="3561" spans="3:18" x14ac:dyDescent="0.15">
      <c r="C3561" s="97" t="s">
        <v>3579</v>
      </c>
      <c r="D3561" s="1" t="s">
        <v>85</v>
      </c>
      <c r="E3561" s="80" t="s">
        <v>61</v>
      </c>
      <c r="F3561" s="39" t="s">
        <v>69</v>
      </c>
      <c r="G3561" s="1">
        <v>11.48</v>
      </c>
      <c r="H3561" s="1">
        <v>0.63</v>
      </c>
      <c r="I3561" s="1">
        <v>12.110000000000001</v>
      </c>
      <c r="J3561" s="80">
        <v>1033</v>
      </c>
      <c r="K3561" s="39" t="s">
        <v>62</v>
      </c>
      <c r="N3561" s="100"/>
      <c r="O3561" s="39"/>
      <c r="Q3561" s="39"/>
      <c r="R3561" s="80"/>
    </row>
    <row r="3562" spans="3:18" x14ac:dyDescent="0.15">
      <c r="C3562" s="97" t="s">
        <v>3580</v>
      </c>
      <c r="D3562" s="1" t="s">
        <v>68</v>
      </c>
      <c r="E3562" s="80" t="s">
        <v>88</v>
      </c>
      <c r="F3562" s="39" t="s">
        <v>69</v>
      </c>
      <c r="G3562" s="1">
        <v>11.58</v>
      </c>
      <c r="H3562" s="1">
        <v>2.84</v>
      </c>
      <c r="I3562" s="1">
        <v>14.42</v>
      </c>
      <c r="J3562" s="80">
        <v>333</v>
      </c>
      <c r="K3562" s="39" t="s">
        <v>62</v>
      </c>
      <c r="N3562" s="100"/>
      <c r="O3562" s="39"/>
      <c r="Q3562" s="39"/>
      <c r="R3562" s="80"/>
    </row>
    <row r="3563" spans="3:18" x14ac:dyDescent="0.15">
      <c r="C3563" s="97" t="s">
        <v>3581</v>
      </c>
      <c r="D3563" s="1" t="s">
        <v>68</v>
      </c>
      <c r="E3563" s="80" t="s">
        <v>61</v>
      </c>
      <c r="F3563" s="39" t="s">
        <v>62</v>
      </c>
      <c r="J3563" s="80"/>
      <c r="K3563" s="39"/>
      <c r="N3563" s="100"/>
      <c r="O3563" s="39"/>
      <c r="Q3563" s="39"/>
      <c r="R3563" s="80"/>
    </row>
    <row r="3564" spans="3:18" x14ac:dyDescent="0.15">
      <c r="C3564" s="97" t="s">
        <v>3582</v>
      </c>
      <c r="D3564" s="1" t="s">
        <v>85</v>
      </c>
      <c r="E3564" s="80" t="s">
        <v>61</v>
      </c>
      <c r="F3564" s="39" t="s">
        <v>62</v>
      </c>
      <c r="J3564" s="80"/>
      <c r="K3564" s="39"/>
      <c r="N3564" s="100"/>
      <c r="O3564" s="39"/>
      <c r="Q3564" s="39"/>
      <c r="R3564" s="80"/>
    </row>
    <row r="3565" spans="3:18" x14ac:dyDescent="0.15">
      <c r="C3565" s="97" t="s">
        <v>3583</v>
      </c>
      <c r="D3565" s="1" t="s">
        <v>68</v>
      </c>
      <c r="E3565" s="80" t="s">
        <v>61</v>
      </c>
      <c r="F3565" s="39" t="s">
        <v>62</v>
      </c>
      <c r="J3565" s="80"/>
      <c r="K3565" s="39"/>
      <c r="N3565" s="100"/>
      <c r="O3565" s="39"/>
      <c r="Q3565" s="39"/>
      <c r="R3565" s="80"/>
    </row>
    <row r="3566" spans="3:18" x14ac:dyDescent="0.15">
      <c r="C3566" s="97" t="s">
        <v>3584</v>
      </c>
      <c r="D3566" s="1" t="s">
        <v>68</v>
      </c>
      <c r="E3566" s="80" t="s">
        <v>61</v>
      </c>
      <c r="F3566" s="39" t="s">
        <v>62</v>
      </c>
      <c r="J3566" s="80"/>
      <c r="K3566" s="39"/>
      <c r="N3566" s="100"/>
      <c r="O3566" s="39"/>
      <c r="Q3566" s="39"/>
      <c r="R3566" s="80"/>
    </row>
    <row r="3567" spans="3:18" x14ac:dyDescent="0.15">
      <c r="C3567" s="97" t="s">
        <v>3585</v>
      </c>
      <c r="D3567" s="1" t="s">
        <v>79</v>
      </c>
      <c r="E3567" s="80" t="s">
        <v>61</v>
      </c>
      <c r="F3567" s="39" t="s">
        <v>62</v>
      </c>
      <c r="J3567" s="80"/>
      <c r="K3567" s="39"/>
      <c r="N3567" s="100"/>
      <c r="O3567" s="39"/>
      <c r="Q3567" s="39"/>
      <c r="R3567" s="80"/>
    </row>
    <row r="3568" spans="3:18" x14ac:dyDescent="0.15">
      <c r="C3568" s="97" t="s">
        <v>3586</v>
      </c>
      <c r="D3568" s="1" t="s">
        <v>60</v>
      </c>
      <c r="E3568" s="80" t="s">
        <v>61</v>
      </c>
      <c r="F3568" s="39" t="s">
        <v>62</v>
      </c>
      <c r="J3568" s="80"/>
      <c r="K3568" s="39"/>
      <c r="N3568" s="100"/>
      <c r="O3568" s="39"/>
      <c r="Q3568" s="39"/>
      <c r="R3568" s="80"/>
    </row>
    <row r="3569" spans="3:18" x14ac:dyDescent="0.15">
      <c r="C3569" s="97" t="s">
        <v>3587</v>
      </c>
      <c r="D3569" s="1" t="s">
        <v>68</v>
      </c>
      <c r="E3569" s="80" t="s">
        <v>61</v>
      </c>
      <c r="F3569" s="39" t="s">
        <v>62</v>
      </c>
      <c r="J3569" s="80"/>
      <c r="K3569" s="39"/>
      <c r="N3569" s="100"/>
      <c r="O3569" s="39"/>
      <c r="Q3569" s="39"/>
      <c r="R3569" s="80"/>
    </row>
    <row r="3570" spans="3:18" x14ac:dyDescent="0.15">
      <c r="C3570" s="97" t="s">
        <v>3588</v>
      </c>
      <c r="D3570" s="1" t="s">
        <v>79</v>
      </c>
      <c r="E3570" s="80" t="s">
        <v>61</v>
      </c>
      <c r="F3570" s="39" t="s">
        <v>62</v>
      </c>
      <c r="J3570" s="80"/>
      <c r="K3570" s="39"/>
      <c r="N3570" s="100"/>
      <c r="O3570" s="39"/>
      <c r="Q3570" s="39"/>
      <c r="R3570" s="80"/>
    </row>
    <row r="3571" spans="3:18" x14ac:dyDescent="0.15">
      <c r="C3571" s="97" t="s">
        <v>3589</v>
      </c>
      <c r="D3571" s="1" t="s">
        <v>64</v>
      </c>
      <c r="E3571" s="80" t="s">
        <v>61</v>
      </c>
      <c r="F3571" s="39" t="s">
        <v>62</v>
      </c>
      <c r="J3571" s="80"/>
      <c r="K3571" s="39"/>
      <c r="N3571" s="100"/>
      <c r="O3571" s="39"/>
      <c r="Q3571" s="39"/>
      <c r="R3571" s="80"/>
    </row>
    <row r="3572" spans="3:18" x14ac:dyDescent="0.15">
      <c r="C3572" s="97" t="s">
        <v>3590</v>
      </c>
      <c r="D3572" s="1" t="s">
        <v>66</v>
      </c>
      <c r="E3572" s="80" t="s">
        <v>61</v>
      </c>
      <c r="F3572" s="39" t="s">
        <v>62</v>
      </c>
      <c r="J3572" s="80"/>
      <c r="K3572" s="39"/>
      <c r="N3572" s="100"/>
      <c r="O3572" s="39"/>
      <c r="Q3572" s="39"/>
      <c r="R3572" s="80"/>
    </row>
    <row r="3573" spans="3:18" x14ac:dyDescent="0.15">
      <c r="C3573" s="97" t="s">
        <v>3591</v>
      </c>
      <c r="D3573" s="1" t="s">
        <v>68</v>
      </c>
      <c r="E3573" s="80" t="s">
        <v>61</v>
      </c>
      <c r="F3573" s="39" t="s">
        <v>62</v>
      </c>
      <c r="J3573" s="80"/>
      <c r="K3573" s="39"/>
      <c r="N3573" s="100"/>
      <c r="O3573" s="39"/>
      <c r="Q3573" s="39"/>
      <c r="R3573" s="80"/>
    </row>
    <row r="3574" spans="3:18" x14ac:dyDescent="0.15">
      <c r="C3574" s="97" t="s">
        <v>3592</v>
      </c>
      <c r="D3574" s="1" t="s">
        <v>79</v>
      </c>
      <c r="E3574" s="80" t="s">
        <v>61</v>
      </c>
      <c r="F3574" s="39" t="s">
        <v>62</v>
      </c>
      <c r="J3574" s="80"/>
      <c r="K3574" s="39"/>
      <c r="N3574" s="100"/>
      <c r="O3574" s="39"/>
      <c r="Q3574" s="39"/>
      <c r="R3574" s="80"/>
    </row>
    <row r="3575" spans="3:18" x14ac:dyDescent="0.15">
      <c r="C3575" s="97" t="s">
        <v>3593</v>
      </c>
      <c r="D3575" s="1" t="s">
        <v>85</v>
      </c>
      <c r="E3575" s="80" t="s">
        <v>61</v>
      </c>
      <c r="F3575" s="39" t="s">
        <v>62</v>
      </c>
      <c r="J3575" s="80"/>
      <c r="K3575" s="39"/>
      <c r="N3575" s="100"/>
      <c r="O3575" s="39"/>
      <c r="Q3575" s="39"/>
      <c r="R3575" s="80"/>
    </row>
    <row r="3576" spans="3:18" x14ac:dyDescent="0.15">
      <c r="C3576" s="97" t="s">
        <v>3594</v>
      </c>
      <c r="D3576" s="1" t="s">
        <v>68</v>
      </c>
      <c r="E3576" s="80" t="s">
        <v>61</v>
      </c>
      <c r="F3576" s="39" t="s">
        <v>62</v>
      </c>
      <c r="J3576" s="80"/>
      <c r="K3576" s="39"/>
      <c r="N3576" s="100"/>
      <c r="O3576" s="39"/>
      <c r="Q3576" s="39"/>
      <c r="R3576" s="80"/>
    </row>
    <row r="3577" spans="3:18" x14ac:dyDescent="0.15">
      <c r="C3577" s="97" t="s">
        <v>3595</v>
      </c>
      <c r="D3577" s="1" t="s">
        <v>68</v>
      </c>
      <c r="E3577" s="80" t="s">
        <v>61</v>
      </c>
      <c r="F3577" s="39" t="s">
        <v>62</v>
      </c>
      <c r="J3577" s="80"/>
      <c r="K3577" s="39"/>
      <c r="N3577" s="100"/>
      <c r="O3577" s="39"/>
      <c r="Q3577" s="39"/>
      <c r="R3577" s="80"/>
    </row>
    <row r="3578" spans="3:18" x14ac:dyDescent="0.15">
      <c r="C3578" s="97" t="s">
        <v>3596</v>
      </c>
      <c r="D3578" s="1" t="s">
        <v>64</v>
      </c>
      <c r="E3578" s="80" t="s">
        <v>61</v>
      </c>
      <c r="F3578" s="39" t="s">
        <v>62</v>
      </c>
      <c r="J3578" s="80"/>
      <c r="K3578" s="39"/>
      <c r="N3578" s="100"/>
      <c r="O3578" s="39"/>
      <c r="Q3578" s="39"/>
      <c r="R3578" s="80"/>
    </row>
    <row r="3579" spans="3:18" x14ac:dyDescent="0.15">
      <c r="C3579" s="97" t="s">
        <v>3597</v>
      </c>
      <c r="D3579" s="1" t="s">
        <v>66</v>
      </c>
      <c r="E3579" s="80" t="s">
        <v>61</v>
      </c>
      <c r="F3579" s="39" t="s">
        <v>69</v>
      </c>
      <c r="G3579" s="98">
        <v>12.15</v>
      </c>
      <c r="H3579" s="98">
        <v>1.42</v>
      </c>
      <c r="I3579" s="98">
        <v>13.57</v>
      </c>
      <c r="J3579" s="99">
        <v>548</v>
      </c>
      <c r="K3579" s="39" t="s">
        <v>69</v>
      </c>
      <c r="L3579" s="1">
        <v>16.59</v>
      </c>
      <c r="M3579" s="1">
        <v>30.16</v>
      </c>
      <c r="N3579" s="100">
        <v>405</v>
      </c>
      <c r="O3579" s="39" t="s">
        <v>62</v>
      </c>
      <c r="Q3579" s="39"/>
      <c r="R3579" s="80"/>
    </row>
    <row r="3580" spans="3:18" x14ac:dyDescent="0.15">
      <c r="C3580" s="97" t="s">
        <v>3598</v>
      </c>
      <c r="D3580" s="1" t="s">
        <v>66</v>
      </c>
      <c r="E3580" s="80" t="s">
        <v>61</v>
      </c>
      <c r="F3580" s="39" t="s">
        <v>69</v>
      </c>
      <c r="G3580" s="98">
        <v>13.09</v>
      </c>
      <c r="H3580" s="98">
        <v>1.1000000000000001</v>
      </c>
      <c r="I3580" s="98">
        <v>14.19</v>
      </c>
      <c r="J3580" s="99">
        <v>385</v>
      </c>
      <c r="K3580" s="39" t="s">
        <v>69</v>
      </c>
      <c r="L3580" s="1">
        <v>17.47</v>
      </c>
      <c r="M3580" s="1">
        <v>31.659999999999997</v>
      </c>
      <c r="N3580" s="100">
        <v>223</v>
      </c>
      <c r="O3580" s="39" t="str">
        <f>+VLOOKUP(C3580,'[1]Notas 3º - TL'!$A$1:$B$678,2,"FALSO")</f>
        <v>SI</v>
      </c>
      <c r="Q3580" s="39"/>
      <c r="R3580" s="80"/>
    </row>
    <row r="3581" spans="3:18" x14ac:dyDescent="0.15">
      <c r="C3581" s="97" t="s">
        <v>3599</v>
      </c>
      <c r="D3581" s="1" t="s">
        <v>66</v>
      </c>
      <c r="E3581" s="80" t="s">
        <v>61</v>
      </c>
      <c r="F3581" s="39" t="s">
        <v>62</v>
      </c>
      <c r="J3581" s="80"/>
      <c r="K3581" s="39"/>
      <c r="N3581" s="100"/>
      <c r="O3581" s="39"/>
      <c r="Q3581" s="39"/>
      <c r="R3581" s="80"/>
    </row>
    <row r="3582" spans="3:18" x14ac:dyDescent="0.15">
      <c r="C3582" s="97" t="s">
        <v>3600</v>
      </c>
      <c r="D3582" s="1" t="s">
        <v>79</v>
      </c>
      <c r="E3582" s="80" t="s">
        <v>61</v>
      </c>
      <c r="F3582" s="39" t="s">
        <v>62</v>
      </c>
      <c r="J3582" s="80"/>
      <c r="K3582" s="39"/>
      <c r="N3582" s="100"/>
      <c r="O3582" s="39"/>
      <c r="Q3582" s="39"/>
      <c r="R3582" s="80"/>
    </row>
    <row r="3583" spans="3:18" x14ac:dyDescent="0.15">
      <c r="C3583" s="97" t="s">
        <v>3608</v>
      </c>
      <c r="D3583" s="1" t="s">
        <v>68</v>
      </c>
      <c r="E3583" s="80" t="s">
        <v>61</v>
      </c>
      <c r="F3583" s="39" t="s">
        <v>62</v>
      </c>
      <c r="J3583" s="80"/>
      <c r="K3583" s="39"/>
      <c r="N3583" s="100"/>
      <c r="O3583" s="39"/>
      <c r="Q3583" s="39"/>
      <c r="R3583" s="80"/>
    </row>
    <row r="3584" spans="3:18" x14ac:dyDescent="0.15">
      <c r="C3584" s="97" t="s">
        <v>3609</v>
      </c>
      <c r="D3584" s="1" t="s">
        <v>85</v>
      </c>
      <c r="E3584" s="80" t="s">
        <v>61</v>
      </c>
      <c r="F3584" s="39" t="s">
        <v>62</v>
      </c>
      <c r="J3584" s="80"/>
      <c r="K3584" s="39"/>
      <c r="N3584" s="100"/>
      <c r="O3584" s="39"/>
      <c r="Q3584" s="39"/>
      <c r="R3584" s="80"/>
    </row>
    <row r="3585" spans="3:18" x14ac:dyDescent="0.15">
      <c r="C3585" s="97" t="s">
        <v>3610</v>
      </c>
      <c r="D3585" s="1" t="s">
        <v>68</v>
      </c>
      <c r="E3585" s="80" t="s">
        <v>61</v>
      </c>
      <c r="F3585" s="39" t="s">
        <v>62</v>
      </c>
      <c r="J3585" s="80"/>
      <c r="K3585" s="39"/>
      <c r="N3585" s="100"/>
      <c r="O3585" s="39"/>
      <c r="Q3585" s="39"/>
      <c r="R3585" s="80"/>
    </row>
    <row r="3586" spans="3:18" x14ac:dyDescent="0.15">
      <c r="C3586" s="97" t="s">
        <v>3611</v>
      </c>
      <c r="D3586" s="1" t="s">
        <v>68</v>
      </c>
      <c r="E3586" s="80" t="s">
        <v>61</v>
      </c>
      <c r="F3586" s="39" t="s">
        <v>69</v>
      </c>
      <c r="G3586" s="1">
        <v>11.7</v>
      </c>
      <c r="H3586" s="1">
        <v>1.73</v>
      </c>
      <c r="I3586" s="1">
        <v>13.43</v>
      </c>
      <c r="J3586" s="80">
        <v>597</v>
      </c>
      <c r="K3586" s="39" t="s">
        <v>62</v>
      </c>
      <c r="N3586" s="100"/>
      <c r="O3586" s="39"/>
      <c r="Q3586" s="39"/>
      <c r="R3586" s="80"/>
    </row>
    <row r="3587" spans="3:18" x14ac:dyDescent="0.15">
      <c r="C3587" s="97" t="s">
        <v>3612</v>
      </c>
      <c r="D3587" s="1" t="s">
        <v>66</v>
      </c>
      <c r="E3587" s="80" t="s">
        <v>61</v>
      </c>
      <c r="F3587" s="39" t="s">
        <v>69</v>
      </c>
      <c r="G3587" s="98">
        <v>10</v>
      </c>
      <c r="H3587" s="98">
        <v>0.63</v>
      </c>
      <c r="I3587" s="98">
        <v>10.63</v>
      </c>
      <c r="J3587" s="99">
        <v>1349</v>
      </c>
      <c r="K3587" s="39" t="s">
        <v>69</v>
      </c>
      <c r="L3587" s="1">
        <v>15.66</v>
      </c>
      <c r="M3587" s="1">
        <v>26.29</v>
      </c>
      <c r="N3587" s="100">
        <v>798</v>
      </c>
      <c r="O3587" s="39" t="str">
        <f>+VLOOKUP(C3587,'[1]Notas 3º - TL'!$A$1:$B$678,2,"FALSO")</f>
        <v>SI</v>
      </c>
      <c r="Q3587" s="39"/>
      <c r="R3587" s="80"/>
    </row>
    <row r="3588" spans="3:18" x14ac:dyDescent="0.15">
      <c r="C3588" s="97" t="s">
        <v>3613</v>
      </c>
      <c r="D3588" s="1" t="s">
        <v>66</v>
      </c>
      <c r="E3588" s="80" t="s">
        <v>61</v>
      </c>
      <c r="F3588" s="39" t="s">
        <v>69</v>
      </c>
      <c r="G3588" s="1">
        <v>11.66</v>
      </c>
      <c r="H3588" s="1">
        <v>1.42</v>
      </c>
      <c r="I3588" s="1">
        <v>13.08</v>
      </c>
      <c r="J3588" s="80">
        <v>712</v>
      </c>
      <c r="K3588" s="39" t="s">
        <v>62</v>
      </c>
      <c r="N3588" s="100"/>
      <c r="O3588" s="39"/>
      <c r="Q3588" s="39"/>
      <c r="R3588" s="80"/>
    </row>
    <row r="3589" spans="3:18" x14ac:dyDescent="0.15">
      <c r="C3589" s="97" t="s">
        <v>3614</v>
      </c>
      <c r="D3589" s="1" t="s">
        <v>66</v>
      </c>
      <c r="E3589" s="80" t="s">
        <v>61</v>
      </c>
      <c r="F3589" s="39" t="s">
        <v>69</v>
      </c>
      <c r="G3589" s="1">
        <v>12.75</v>
      </c>
      <c r="H3589" s="1">
        <v>1.42</v>
      </c>
      <c r="I3589" s="1">
        <v>14.17</v>
      </c>
      <c r="J3589" s="80">
        <v>391</v>
      </c>
      <c r="K3589" s="39" t="s">
        <v>62</v>
      </c>
      <c r="N3589" s="100"/>
      <c r="O3589" s="39"/>
      <c r="Q3589" s="39"/>
      <c r="R3589" s="80"/>
    </row>
    <row r="3590" spans="3:18" x14ac:dyDescent="0.15">
      <c r="C3590" s="97" t="s">
        <v>3615</v>
      </c>
      <c r="D3590" s="1" t="s">
        <v>66</v>
      </c>
      <c r="E3590" s="80" t="s">
        <v>61</v>
      </c>
      <c r="F3590" s="39" t="s">
        <v>62</v>
      </c>
      <c r="J3590" s="80"/>
      <c r="K3590" s="39"/>
      <c r="N3590" s="100"/>
      <c r="O3590" s="39"/>
      <c r="Q3590" s="39"/>
      <c r="R3590" s="80"/>
    </row>
    <row r="3591" spans="3:18" x14ac:dyDescent="0.15">
      <c r="C3591" s="97" t="s">
        <v>3616</v>
      </c>
      <c r="D3591" s="1" t="s">
        <v>66</v>
      </c>
      <c r="E3591" s="80" t="s">
        <v>61</v>
      </c>
      <c r="F3591" s="39" t="s">
        <v>62</v>
      </c>
      <c r="J3591" s="80"/>
      <c r="K3591" s="39"/>
      <c r="N3591" s="100"/>
      <c r="O3591" s="39"/>
      <c r="Q3591" s="39"/>
      <c r="R3591" s="80"/>
    </row>
    <row r="3592" spans="3:18" x14ac:dyDescent="0.15">
      <c r="C3592" s="97" t="s">
        <v>3617</v>
      </c>
      <c r="D3592" s="1" t="s">
        <v>68</v>
      </c>
      <c r="E3592" s="80" t="s">
        <v>61</v>
      </c>
      <c r="F3592" s="39" t="s">
        <v>62</v>
      </c>
      <c r="J3592" s="80"/>
      <c r="K3592" s="39"/>
      <c r="N3592" s="100"/>
      <c r="O3592" s="39"/>
      <c r="Q3592" s="39"/>
      <c r="R3592" s="80"/>
    </row>
    <row r="3593" spans="3:18" x14ac:dyDescent="0.15">
      <c r="C3593" s="97" t="s">
        <v>3618</v>
      </c>
      <c r="D3593" s="1" t="s">
        <v>64</v>
      </c>
      <c r="E3593" s="80" t="s">
        <v>61</v>
      </c>
      <c r="F3593" s="39" t="s">
        <v>62</v>
      </c>
      <c r="J3593" s="80"/>
      <c r="K3593" s="39"/>
      <c r="N3593" s="100"/>
      <c r="O3593" s="39"/>
      <c r="Q3593" s="39"/>
      <c r="R3593" s="80"/>
    </row>
    <row r="3594" spans="3:18" x14ac:dyDescent="0.15">
      <c r="C3594" s="97" t="s">
        <v>3619</v>
      </c>
      <c r="D3594" s="1" t="s">
        <v>66</v>
      </c>
      <c r="E3594" s="80" t="s">
        <v>61</v>
      </c>
      <c r="F3594" s="39" t="s">
        <v>69</v>
      </c>
      <c r="G3594" s="1">
        <v>11.68</v>
      </c>
      <c r="H3594" s="1">
        <v>0.31</v>
      </c>
      <c r="I3594" s="1">
        <v>11.99</v>
      </c>
      <c r="J3594" s="80">
        <v>1067</v>
      </c>
      <c r="K3594" s="39" t="s">
        <v>62</v>
      </c>
      <c r="N3594" s="100"/>
      <c r="O3594" s="39"/>
      <c r="Q3594" s="39"/>
      <c r="R3594" s="80"/>
    </row>
    <row r="3595" spans="3:18" x14ac:dyDescent="0.15">
      <c r="C3595" s="97" t="s">
        <v>3620</v>
      </c>
      <c r="D3595" s="1" t="s">
        <v>79</v>
      </c>
      <c r="E3595" s="80" t="s">
        <v>61</v>
      </c>
      <c r="F3595" s="39" t="s">
        <v>69</v>
      </c>
      <c r="G3595" s="98">
        <v>13.28</v>
      </c>
      <c r="H3595" s="98">
        <v>1.42</v>
      </c>
      <c r="I3595" s="98">
        <v>14.7</v>
      </c>
      <c r="J3595" s="99">
        <v>275</v>
      </c>
      <c r="K3595" s="39" t="s">
        <v>69</v>
      </c>
      <c r="L3595" s="1">
        <v>15.02</v>
      </c>
      <c r="M3595" s="1">
        <v>29.72</v>
      </c>
      <c r="N3595" s="100">
        <v>500</v>
      </c>
      <c r="O3595" s="39" t="str">
        <f>+VLOOKUP(C3595,'[1]Notas 3º - TL'!$A$1:$B$678,2,"FALSO")</f>
        <v>SI</v>
      </c>
      <c r="Q3595" s="39"/>
      <c r="R3595" s="80"/>
    </row>
    <row r="3596" spans="3:18" x14ac:dyDescent="0.15">
      <c r="C3596" s="97" t="s">
        <v>3621</v>
      </c>
      <c r="D3596" s="1" t="s">
        <v>72</v>
      </c>
      <c r="E3596" s="80" t="s">
        <v>61</v>
      </c>
      <c r="F3596" s="39" t="s">
        <v>69</v>
      </c>
      <c r="G3596" s="98">
        <v>14.16</v>
      </c>
      <c r="H3596" s="98">
        <v>2.36</v>
      </c>
      <c r="I3596" s="98">
        <v>16.52</v>
      </c>
      <c r="J3596" s="99">
        <v>57</v>
      </c>
      <c r="K3596" s="39" t="s">
        <v>69</v>
      </c>
      <c r="L3596" s="1">
        <v>16.760000000000002</v>
      </c>
      <c r="M3596" s="1">
        <v>33.28</v>
      </c>
      <c r="N3596" s="100">
        <v>108</v>
      </c>
      <c r="O3596" s="39" t="str">
        <f>+VLOOKUP(C3596,'[1]Notas 3º - TL'!$A$1:$B$678,2,"FALSO")</f>
        <v>SI</v>
      </c>
      <c r="Q3596" s="39"/>
      <c r="R3596" s="80"/>
    </row>
    <row r="3597" spans="3:18" x14ac:dyDescent="0.15">
      <c r="C3597" s="97" t="s">
        <v>3622</v>
      </c>
      <c r="D3597" s="1" t="s">
        <v>60</v>
      </c>
      <c r="E3597" s="80" t="s">
        <v>61</v>
      </c>
      <c r="F3597" s="39" t="s">
        <v>69</v>
      </c>
      <c r="G3597" s="98">
        <v>11.56</v>
      </c>
      <c r="H3597" s="98">
        <v>1.57</v>
      </c>
      <c r="I3597" s="98">
        <v>13.13</v>
      </c>
      <c r="J3597" s="99">
        <v>691</v>
      </c>
      <c r="K3597" s="39" t="s">
        <v>69</v>
      </c>
      <c r="L3597" s="1">
        <v>15.27</v>
      </c>
      <c r="M3597" s="1">
        <v>28.4</v>
      </c>
      <c r="N3597" s="100">
        <v>659</v>
      </c>
      <c r="O3597" s="39" t="str">
        <f>+VLOOKUP(C3597,'[1]Notas 3º - TL'!$A$1:$B$678,2,"FALSO")</f>
        <v>SI</v>
      </c>
      <c r="Q3597" s="39"/>
      <c r="R3597" s="80"/>
    </row>
    <row r="3598" spans="3:18" x14ac:dyDescent="0.15">
      <c r="C3598" s="97" t="s">
        <v>3623</v>
      </c>
      <c r="D3598" s="1" t="s">
        <v>60</v>
      </c>
      <c r="E3598" s="80" t="s">
        <v>61</v>
      </c>
      <c r="F3598" s="39" t="s">
        <v>69</v>
      </c>
      <c r="G3598" s="1">
        <v>13.66</v>
      </c>
      <c r="H3598" s="1">
        <v>2.68</v>
      </c>
      <c r="I3598" s="1">
        <v>16.34</v>
      </c>
      <c r="J3598" s="80">
        <v>70</v>
      </c>
      <c r="K3598" s="39" t="s">
        <v>62</v>
      </c>
      <c r="N3598" s="100"/>
      <c r="O3598" s="39"/>
      <c r="Q3598" s="39"/>
      <c r="R3598" s="80"/>
    </row>
    <row r="3599" spans="3:18" x14ac:dyDescent="0.15">
      <c r="C3599" s="97" t="s">
        <v>3624</v>
      </c>
      <c r="D3599" s="1" t="s">
        <v>68</v>
      </c>
      <c r="E3599" s="80" t="s">
        <v>61</v>
      </c>
      <c r="F3599" s="39" t="s">
        <v>62</v>
      </c>
      <c r="J3599" s="80"/>
      <c r="K3599" s="39"/>
      <c r="N3599" s="100"/>
      <c r="O3599" s="39"/>
      <c r="Q3599" s="39"/>
      <c r="R3599" s="80"/>
    </row>
    <row r="3600" spans="3:18" x14ac:dyDescent="0.15">
      <c r="C3600" s="97" t="s">
        <v>3625</v>
      </c>
      <c r="D3600" s="1" t="s">
        <v>66</v>
      </c>
      <c r="E3600" s="80" t="s">
        <v>61</v>
      </c>
      <c r="F3600" s="39" t="s">
        <v>62</v>
      </c>
      <c r="J3600" s="80"/>
      <c r="K3600" s="39"/>
      <c r="N3600" s="100"/>
      <c r="O3600" s="39"/>
      <c r="Q3600" s="39"/>
      <c r="R3600" s="80"/>
    </row>
    <row r="3601" spans="3:18" x14ac:dyDescent="0.15">
      <c r="C3601" s="97" t="s">
        <v>3626</v>
      </c>
      <c r="D3601" s="1" t="s">
        <v>68</v>
      </c>
      <c r="E3601" s="80" t="s">
        <v>61</v>
      </c>
      <c r="F3601" s="39" t="s">
        <v>69</v>
      </c>
      <c r="G3601" s="1">
        <v>12.16</v>
      </c>
      <c r="H3601" s="1">
        <v>1.1000000000000001</v>
      </c>
      <c r="I3601" s="1">
        <v>13.26</v>
      </c>
      <c r="J3601" s="80">
        <v>653</v>
      </c>
      <c r="K3601" s="39" t="s">
        <v>62</v>
      </c>
      <c r="N3601" s="100"/>
      <c r="O3601" s="39"/>
      <c r="Q3601" s="39"/>
      <c r="R3601" s="80"/>
    </row>
    <row r="3602" spans="3:18" x14ac:dyDescent="0.15">
      <c r="C3602" s="97" t="s">
        <v>3627</v>
      </c>
      <c r="D3602" s="1" t="s">
        <v>82</v>
      </c>
      <c r="E3602" s="80" t="s">
        <v>61</v>
      </c>
      <c r="F3602" s="39" t="s">
        <v>69</v>
      </c>
      <c r="G3602" s="1">
        <v>10.68</v>
      </c>
      <c r="H3602" s="1">
        <v>1.26</v>
      </c>
      <c r="I3602" s="1">
        <v>11.94</v>
      </c>
      <c r="J3602" s="80">
        <v>1079</v>
      </c>
      <c r="K3602" s="39" t="s">
        <v>62</v>
      </c>
      <c r="N3602" s="100"/>
      <c r="O3602" s="39"/>
      <c r="Q3602" s="39"/>
      <c r="R3602" s="80"/>
    </row>
    <row r="3603" spans="3:18" x14ac:dyDescent="0.15">
      <c r="C3603" s="97" t="s">
        <v>3628</v>
      </c>
      <c r="D3603" s="1" t="s">
        <v>326</v>
      </c>
      <c r="E3603" s="80" t="s">
        <v>61</v>
      </c>
      <c r="F3603" s="39" t="s">
        <v>62</v>
      </c>
      <c r="J3603" s="80"/>
      <c r="K3603" s="39"/>
      <c r="N3603" s="100"/>
      <c r="O3603" s="39"/>
      <c r="Q3603" s="39"/>
      <c r="R3603" s="80"/>
    </row>
    <row r="3604" spans="3:18" x14ac:dyDescent="0.15">
      <c r="C3604" s="97" t="s">
        <v>3629</v>
      </c>
      <c r="D3604" s="1" t="s">
        <v>326</v>
      </c>
      <c r="E3604" s="80" t="s">
        <v>61</v>
      </c>
      <c r="F3604" s="39" t="s">
        <v>69</v>
      </c>
      <c r="G3604" s="98">
        <v>10.33</v>
      </c>
      <c r="H3604" s="98">
        <v>1.73</v>
      </c>
      <c r="I3604" s="98">
        <v>12.06</v>
      </c>
      <c r="J3604" s="99">
        <v>1045</v>
      </c>
      <c r="K3604" s="39" t="s">
        <v>69</v>
      </c>
      <c r="L3604" s="1">
        <v>17.829999999999998</v>
      </c>
      <c r="M3604" s="1">
        <v>29.89</v>
      </c>
      <c r="N3604" s="100">
        <v>467</v>
      </c>
      <c r="O3604" s="39" t="str">
        <f>+VLOOKUP(C3604,'[1]Notas 3º - TL'!$A$1:$B$678,2,"FALSO")</f>
        <v>SI</v>
      </c>
      <c r="Q3604" s="39"/>
      <c r="R3604" s="80"/>
    </row>
    <row r="3605" spans="3:18" x14ac:dyDescent="0.15">
      <c r="C3605" s="97" t="s">
        <v>3630</v>
      </c>
      <c r="D3605" s="1" t="s">
        <v>72</v>
      </c>
      <c r="E3605" s="80" t="s">
        <v>61</v>
      </c>
      <c r="F3605" s="39" t="s">
        <v>62</v>
      </c>
      <c r="J3605" s="80"/>
      <c r="K3605" s="39"/>
      <c r="N3605" s="100"/>
      <c r="O3605" s="39"/>
      <c r="Q3605" s="39"/>
      <c r="R3605" s="80"/>
    </row>
    <row r="3606" spans="3:18" x14ac:dyDescent="0.15">
      <c r="C3606" s="97" t="s">
        <v>3631</v>
      </c>
      <c r="D3606" s="1" t="s">
        <v>68</v>
      </c>
      <c r="E3606" s="80" t="s">
        <v>61</v>
      </c>
      <c r="F3606" s="39" t="s">
        <v>62</v>
      </c>
      <c r="J3606" s="80"/>
      <c r="K3606" s="39"/>
      <c r="N3606" s="100"/>
      <c r="O3606" s="39"/>
      <c r="Q3606" s="39"/>
      <c r="R3606" s="80"/>
    </row>
    <row r="3607" spans="3:18" x14ac:dyDescent="0.15">
      <c r="C3607" s="97" t="s">
        <v>3632</v>
      </c>
      <c r="D3607" s="1" t="s">
        <v>68</v>
      </c>
      <c r="E3607" s="80" t="s">
        <v>61</v>
      </c>
      <c r="F3607" s="39" t="s">
        <v>62</v>
      </c>
      <c r="J3607" s="80"/>
      <c r="K3607" s="39"/>
      <c r="N3607" s="100"/>
      <c r="O3607" s="39"/>
      <c r="Q3607" s="39"/>
      <c r="R3607" s="80"/>
    </row>
    <row r="3608" spans="3:18" x14ac:dyDescent="0.15">
      <c r="C3608" s="97" t="s">
        <v>3633</v>
      </c>
      <c r="D3608" s="1" t="s">
        <v>79</v>
      </c>
      <c r="E3608" s="80" t="s">
        <v>61</v>
      </c>
      <c r="F3608" s="39" t="s">
        <v>62</v>
      </c>
      <c r="J3608" s="80"/>
      <c r="K3608" s="39"/>
      <c r="N3608" s="100"/>
      <c r="O3608" s="39"/>
      <c r="Q3608" s="39"/>
      <c r="R3608" s="80"/>
    </row>
    <row r="3609" spans="3:18" x14ac:dyDescent="0.15">
      <c r="C3609" s="97" t="s">
        <v>3916</v>
      </c>
      <c r="D3609" s="1" t="s">
        <v>68</v>
      </c>
      <c r="E3609" s="80" t="s">
        <v>61</v>
      </c>
      <c r="F3609" s="39" t="s">
        <v>69</v>
      </c>
      <c r="G3609" s="98">
        <v>10.47</v>
      </c>
      <c r="H3609" s="98">
        <v>0.63</v>
      </c>
      <c r="I3609" s="98">
        <v>11.100000000000001</v>
      </c>
      <c r="J3609" s="99">
        <v>1284</v>
      </c>
      <c r="K3609" s="39" t="s">
        <v>69</v>
      </c>
      <c r="L3609" s="1">
        <v>15.26</v>
      </c>
      <c r="M3609" s="1">
        <v>26.36</v>
      </c>
      <c r="N3609" s="100">
        <v>796</v>
      </c>
      <c r="O3609" s="39" t="s">
        <v>69</v>
      </c>
      <c r="P3609" s="1">
        <v>20.89</v>
      </c>
      <c r="Q3609" s="39">
        <f>+P3609+M3609</f>
        <v>47.25</v>
      </c>
      <c r="R3609" s="99">
        <v>417</v>
      </c>
    </row>
    <row r="3610" spans="3:18" x14ac:dyDescent="0.15">
      <c r="C3610" s="97" t="s">
        <v>3635</v>
      </c>
      <c r="D3610" s="1" t="s">
        <v>85</v>
      </c>
      <c r="E3610" s="80" t="s">
        <v>88</v>
      </c>
      <c r="F3610" s="39" t="s">
        <v>69</v>
      </c>
      <c r="G3610" s="1">
        <v>10.98</v>
      </c>
      <c r="H3610" s="1">
        <v>1.2</v>
      </c>
      <c r="I3610" s="1">
        <v>12.18</v>
      </c>
      <c r="J3610" s="80">
        <v>1021</v>
      </c>
      <c r="K3610" s="39" t="s">
        <v>62</v>
      </c>
      <c r="N3610" s="100"/>
      <c r="O3610" s="39"/>
      <c r="Q3610" s="39"/>
      <c r="R3610" s="80"/>
    </row>
    <row r="3611" spans="3:18" x14ac:dyDescent="0.15">
      <c r="C3611" s="97" t="s">
        <v>3636</v>
      </c>
      <c r="D3611" s="1" t="s">
        <v>72</v>
      </c>
      <c r="E3611" s="80" t="s">
        <v>61</v>
      </c>
      <c r="F3611" s="39" t="s">
        <v>62</v>
      </c>
      <c r="J3611" s="80"/>
      <c r="K3611" s="39"/>
      <c r="N3611" s="100"/>
      <c r="O3611" s="39"/>
      <c r="Q3611" s="39"/>
      <c r="R3611" s="80"/>
    </row>
    <row r="3612" spans="3:18" x14ac:dyDescent="0.15">
      <c r="C3612" s="97" t="s">
        <v>3637</v>
      </c>
      <c r="D3612" s="1" t="s">
        <v>68</v>
      </c>
      <c r="E3612" s="80" t="s">
        <v>61</v>
      </c>
      <c r="F3612" s="39" t="s">
        <v>62</v>
      </c>
      <c r="J3612" s="80"/>
      <c r="K3612" s="39"/>
      <c r="N3612" s="100"/>
      <c r="O3612" s="39"/>
      <c r="Q3612" s="39"/>
      <c r="R3612" s="80"/>
    </row>
    <row r="3613" spans="3:18" x14ac:dyDescent="0.15">
      <c r="C3613" s="97" t="s">
        <v>3638</v>
      </c>
      <c r="D3613" s="1" t="s">
        <v>68</v>
      </c>
      <c r="E3613" s="80" t="s">
        <v>61</v>
      </c>
      <c r="F3613" s="39" t="s">
        <v>62</v>
      </c>
      <c r="J3613" s="80"/>
      <c r="K3613" s="39"/>
      <c r="N3613" s="100"/>
      <c r="O3613" s="39"/>
      <c r="Q3613" s="39"/>
      <c r="R3613" s="80"/>
    </row>
    <row r="3614" spans="3:18" x14ac:dyDescent="0.15">
      <c r="C3614" s="97" t="s">
        <v>3639</v>
      </c>
      <c r="D3614" s="1" t="s">
        <v>72</v>
      </c>
      <c r="E3614" s="80" t="s">
        <v>61</v>
      </c>
      <c r="F3614" s="39" t="s">
        <v>69</v>
      </c>
      <c r="G3614" s="98">
        <v>11.94</v>
      </c>
      <c r="H3614" s="98">
        <v>0.94</v>
      </c>
      <c r="I3614" s="98">
        <v>12.879999999999999</v>
      </c>
      <c r="J3614" s="99">
        <v>781</v>
      </c>
      <c r="K3614" s="39" t="s">
        <v>69</v>
      </c>
      <c r="L3614" s="1">
        <v>15.75</v>
      </c>
      <c r="M3614" s="1">
        <v>28.63</v>
      </c>
      <c r="N3614" s="100">
        <v>632</v>
      </c>
      <c r="O3614" s="39" t="str">
        <f>+VLOOKUP(C3614,'[1]Notas 3º - TL'!$A$1:$B$678,2,"FALSO")</f>
        <v>SI</v>
      </c>
      <c r="Q3614" s="39"/>
      <c r="R3614" s="80"/>
    </row>
    <row r="3615" spans="3:18" x14ac:dyDescent="0.15">
      <c r="C3615" s="97" t="s">
        <v>3640</v>
      </c>
      <c r="D3615" s="1" t="s">
        <v>79</v>
      </c>
      <c r="E3615" s="80" t="s">
        <v>61</v>
      </c>
      <c r="F3615" s="39" t="s">
        <v>69</v>
      </c>
      <c r="G3615" s="1">
        <v>12.51</v>
      </c>
      <c r="H3615" s="1">
        <v>1.42</v>
      </c>
      <c r="I3615" s="1">
        <v>13.93</v>
      </c>
      <c r="J3615" s="80">
        <v>452</v>
      </c>
      <c r="K3615" s="39" t="s">
        <v>62</v>
      </c>
      <c r="N3615" s="100"/>
      <c r="O3615" s="39"/>
      <c r="Q3615" s="39"/>
      <c r="R3615" s="80"/>
    </row>
    <row r="3616" spans="3:18" x14ac:dyDescent="0.15">
      <c r="C3616" s="97" t="s">
        <v>3956</v>
      </c>
      <c r="D3616" s="1" t="s">
        <v>85</v>
      </c>
      <c r="E3616" s="80" t="s">
        <v>61</v>
      </c>
      <c r="F3616" s="39" t="s">
        <v>69</v>
      </c>
      <c r="G3616" s="98">
        <v>11.66</v>
      </c>
      <c r="H3616" s="98">
        <v>0.15</v>
      </c>
      <c r="I3616" s="98">
        <v>11.81</v>
      </c>
      <c r="J3616" s="99">
        <v>1109</v>
      </c>
      <c r="K3616" s="39" t="s">
        <v>69</v>
      </c>
      <c r="L3616" s="1">
        <v>15.48</v>
      </c>
      <c r="M3616" s="1">
        <v>27.29</v>
      </c>
      <c r="N3616" s="100">
        <v>759</v>
      </c>
      <c r="O3616" s="39" t="s">
        <v>69</v>
      </c>
      <c r="P3616" s="1">
        <v>21.82</v>
      </c>
      <c r="Q3616" s="39">
        <f>+P3616+M3616</f>
        <v>49.11</v>
      </c>
      <c r="R3616" s="99">
        <v>404</v>
      </c>
    </row>
    <row r="3617" spans="3:18" x14ac:dyDescent="0.15">
      <c r="C3617" s="97" t="s">
        <v>3642</v>
      </c>
      <c r="D3617" s="1" t="s">
        <v>64</v>
      </c>
      <c r="E3617" s="80" t="s">
        <v>61</v>
      </c>
      <c r="F3617" s="39" t="s">
        <v>69</v>
      </c>
      <c r="G3617" s="1">
        <v>10.35</v>
      </c>
      <c r="H3617" s="1">
        <v>1.42</v>
      </c>
      <c r="I3617" s="1">
        <v>11.77</v>
      </c>
      <c r="J3617" s="80">
        <v>1125</v>
      </c>
      <c r="K3617" s="39" t="s">
        <v>62</v>
      </c>
      <c r="N3617" s="100"/>
      <c r="O3617" s="39"/>
      <c r="Q3617" s="39"/>
      <c r="R3617" s="80"/>
    </row>
    <row r="3618" spans="3:18" x14ac:dyDescent="0.15">
      <c r="C3618" s="97" t="s">
        <v>3657</v>
      </c>
      <c r="D3618" s="1" t="s">
        <v>85</v>
      </c>
      <c r="E3618" s="80" t="s">
        <v>88</v>
      </c>
      <c r="F3618" s="39" t="s">
        <v>62</v>
      </c>
      <c r="J3618" s="80"/>
      <c r="K3618" s="39"/>
      <c r="N3618" s="100"/>
      <c r="O3618" s="39"/>
      <c r="Q3618" s="39"/>
      <c r="R3618" s="80"/>
    </row>
    <row r="3619" spans="3:18" x14ac:dyDescent="0.15">
      <c r="C3619" s="97" t="s">
        <v>3643</v>
      </c>
      <c r="D3619" s="1" t="s">
        <v>68</v>
      </c>
      <c r="E3619" s="80" t="s">
        <v>61</v>
      </c>
      <c r="F3619" s="39" t="s">
        <v>62</v>
      </c>
      <c r="J3619" s="80"/>
      <c r="K3619" s="39"/>
      <c r="N3619" s="100"/>
      <c r="O3619" s="39"/>
      <c r="Q3619" s="39"/>
      <c r="R3619" s="80"/>
    </row>
    <row r="3620" spans="3:18" x14ac:dyDescent="0.15">
      <c r="C3620" s="97" t="s">
        <v>3644</v>
      </c>
      <c r="D3620" s="1" t="s">
        <v>60</v>
      </c>
      <c r="E3620" s="80" t="s">
        <v>61</v>
      </c>
      <c r="F3620" s="39" t="s">
        <v>62</v>
      </c>
      <c r="J3620" s="80"/>
      <c r="K3620" s="39"/>
      <c r="N3620" s="100"/>
      <c r="O3620" s="39"/>
      <c r="Q3620" s="39"/>
      <c r="R3620" s="80"/>
    </row>
    <row r="3621" spans="3:18" x14ac:dyDescent="0.15">
      <c r="C3621" s="97" t="s">
        <v>3645</v>
      </c>
      <c r="D3621" s="1" t="s">
        <v>68</v>
      </c>
      <c r="E3621" s="80" t="s">
        <v>61</v>
      </c>
      <c r="F3621" s="39" t="s">
        <v>62</v>
      </c>
      <c r="J3621" s="80"/>
      <c r="K3621" s="39"/>
      <c r="N3621" s="100"/>
      <c r="O3621" s="39"/>
      <c r="Q3621" s="39"/>
      <c r="R3621" s="80"/>
    </row>
    <row r="3622" spans="3:18" x14ac:dyDescent="0.15">
      <c r="C3622" s="97" t="s">
        <v>3646</v>
      </c>
      <c r="D3622" s="1" t="s">
        <v>66</v>
      </c>
      <c r="E3622" s="80" t="s">
        <v>61</v>
      </c>
      <c r="F3622" s="39" t="s">
        <v>62</v>
      </c>
      <c r="J3622" s="80"/>
      <c r="K3622" s="39"/>
      <c r="N3622" s="100"/>
      <c r="O3622" s="39"/>
      <c r="Q3622" s="39"/>
      <c r="R3622" s="80"/>
    </row>
    <row r="3623" spans="3:18" x14ac:dyDescent="0.15">
      <c r="C3623" s="97" t="s">
        <v>3647</v>
      </c>
      <c r="D3623" s="1" t="s">
        <v>64</v>
      </c>
      <c r="E3623" s="80" t="s">
        <v>61</v>
      </c>
      <c r="F3623" s="39" t="s">
        <v>62</v>
      </c>
      <c r="J3623" s="80"/>
      <c r="K3623" s="39"/>
      <c r="N3623" s="100"/>
      <c r="O3623" s="39"/>
      <c r="Q3623" s="39"/>
      <c r="R3623" s="80"/>
    </row>
    <row r="3624" spans="3:18" x14ac:dyDescent="0.15">
      <c r="C3624" s="97" t="s">
        <v>3648</v>
      </c>
      <c r="D3624" s="1" t="s">
        <v>66</v>
      </c>
      <c r="E3624" s="80" t="s">
        <v>61</v>
      </c>
      <c r="F3624" s="39" t="s">
        <v>62</v>
      </c>
      <c r="J3624" s="80"/>
      <c r="K3624" s="39"/>
      <c r="N3624" s="100"/>
      <c r="O3624" s="39"/>
      <c r="Q3624" s="39"/>
      <c r="R3624" s="80"/>
    </row>
    <row r="3625" spans="3:18" x14ac:dyDescent="0.15">
      <c r="C3625" s="97" t="s">
        <v>3987</v>
      </c>
      <c r="D3625" s="1" t="s">
        <v>72</v>
      </c>
      <c r="E3625" s="80" t="s">
        <v>61</v>
      </c>
      <c r="F3625" s="39" t="s">
        <v>69</v>
      </c>
      <c r="G3625" s="98">
        <v>13.3</v>
      </c>
      <c r="H3625" s="98">
        <v>0.15</v>
      </c>
      <c r="I3625" s="98">
        <v>13.450000000000001</v>
      </c>
      <c r="J3625" s="99">
        <v>591</v>
      </c>
      <c r="K3625" s="39" t="s">
        <v>69</v>
      </c>
      <c r="L3625" s="1">
        <v>17.97</v>
      </c>
      <c r="M3625" s="1">
        <v>31.42</v>
      </c>
      <c r="N3625" s="100">
        <v>249</v>
      </c>
      <c r="O3625" s="39" t="s">
        <v>69</v>
      </c>
      <c r="P3625" s="1">
        <v>23.16</v>
      </c>
      <c r="Q3625" s="39">
        <f>+P3625+M3625</f>
        <v>54.58</v>
      </c>
      <c r="R3625" s="99">
        <v>210</v>
      </c>
    </row>
    <row r="3626" spans="3:18" x14ac:dyDescent="0.15">
      <c r="C3626" s="97" t="s">
        <v>3650</v>
      </c>
      <c r="D3626" s="1" t="s">
        <v>68</v>
      </c>
      <c r="E3626" s="80" t="s">
        <v>61</v>
      </c>
      <c r="F3626" s="39" t="s">
        <v>69</v>
      </c>
      <c r="G3626" s="1">
        <v>12.06</v>
      </c>
      <c r="H3626" s="1">
        <v>1.42</v>
      </c>
      <c r="I3626" s="1">
        <v>13.48</v>
      </c>
      <c r="J3626" s="80">
        <v>581</v>
      </c>
      <c r="K3626" s="39" t="s">
        <v>62</v>
      </c>
      <c r="N3626" s="100"/>
      <c r="O3626" s="39"/>
      <c r="Q3626" s="39"/>
      <c r="R3626" s="80"/>
    </row>
    <row r="3627" spans="3:18" x14ac:dyDescent="0.15">
      <c r="C3627" s="97" t="s">
        <v>3651</v>
      </c>
      <c r="D3627" s="1" t="s">
        <v>68</v>
      </c>
      <c r="E3627" s="80" t="s">
        <v>61</v>
      </c>
      <c r="F3627" s="39" t="s">
        <v>69</v>
      </c>
      <c r="G3627" s="1">
        <v>10.71</v>
      </c>
      <c r="H3627" s="1">
        <v>1.1000000000000001</v>
      </c>
      <c r="I3627" s="1">
        <v>11.81</v>
      </c>
      <c r="J3627" s="80">
        <v>1111</v>
      </c>
      <c r="K3627" s="39" t="s">
        <v>62</v>
      </c>
      <c r="N3627" s="100"/>
      <c r="O3627" s="39"/>
      <c r="Q3627" s="39"/>
      <c r="R3627" s="80"/>
    </row>
    <row r="3628" spans="3:18" x14ac:dyDescent="0.15">
      <c r="C3628" s="97" t="s">
        <v>3652</v>
      </c>
      <c r="D3628" s="1" t="s">
        <v>64</v>
      </c>
      <c r="E3628" s="80" t="s">
        <v>61</v>
      </c>
      <c r="F3628" s="39" t="s">
        <v>62</v>
      </c>
      <c r="J3628" s="80"/>
      <c r="K3628" s="39"/>
      <c r="N3628" s="100"/>
      <c r="O3628" s="39"/>
      <c r="Q3628" s="39"/>
      <c r="R3628" s="80"/>
    </row>
    <row r="3629" spans="3:18" x14ac:dyDescent="0.15">
      <c r="C3629" s="97" t="s">
        <v>3653</v>
      </c>
      <c r="D3629" s="1" t="s">
        <v>72</v>
      </c>
      <c r="E3629" s="80" t="s">
        <v>61</v>
      </c>
      <c r="F3629" s="39" t="s">
        <v>69</v>
      </c>
      <c r="G3629" s="1">
        <v>10.83</v>
      </c>
      <c r="H3629" s="1">
        <v>1.73</v>
      </c>
      <c r="I3629" s="1">
        <v>12.56</v>
      </c>
      <c r="J3629" s="80">
        <v>900</v>
      </c>
      <c r="K3629" s="39" t="s">
        <v>62</v>
      </c>
      <c r="N3629" s="100"/>
      <c r="O3629" s="39"/>
      <c r="Q3629" s="39"/>
      <c r="R3629" s="80"/>
    </row>
    <row r="3630" spans="3:18" x14ac:dyDescent="0.15">
      <c r="C3630" s="97" t="s">
        <v>3995</v>
      </c>
      <c r="D3630" s="1" t="s">
        <v>60</v>
      </c>
      <c r="E3630" s="80" t="s">
        <v>88</v>
      </c>
      <c r="F3630" s="39" t="s">
        <v>69</v>
      </c>
      <c r="G3630" s="98">
        <v>13.01</v>
      </c>
      <c r="H3630" s="98">
        <v>3</v>
      </c>
      <c r="I3630" s="98">
        <v>16.009999999999998</v>
      </c>
      <c r="J3630" s="99">
        <v>97</v>
      </c>
      <c r="K3630" s="39" t="s">
        <v>69</v>
      </c>
      <c r="L3630" s="1">
        <v>17.82</v>
      </c>
      <c r="M3630" s="1">
        <v>33.83</v>
      </c>
      <c r="N3630" s="100">
        <v>79</v>
      </c>
      <c r="O3630" s="39" t="s">
        <v>69</v>
      </c>
      <c r="P3630" s="1">
        <v>23.7</v>
      </c>
      <c r="Q3630" s="39">
        <f>+P3630+M3630</f>
        <v>57.53</v>
      </c>
      <c r="R3630" s="99">
        <v>95</v>
      </c>
    </row>
    <row r="3631" spans="3:18" x14ac:dyDescent="0.15">
      <c r="C3631" s="97" t="s">
        <v>3655</v>
      </c>
      <c r="D3631" s="1" t="s">
        <v>66</v>
      </c>
      <c r="E3631" s="80" t="s">
        <v>61</v>
      </c>
      <c r="F3631" s="39" t="s">
        <v>62</v>
      </c>
      <c r="J3631" s="80"/>
      <c r="K3631" s="39"/>
      <c r="N3631" s="100"/>
      <c r="O3631" s="39"/>
      <c r="Q3631" s="39"/>
      <c r="R3631" s="80"/>
    </row>
    <row r="3632" spans="3:18" x14ac:dyDescent="0.15">
      <c r="C3632" s="97" t="s">
        <v>3656</v>
      </c>
      <c r="D3632" s="1" t="s">
        <v>60</v>
      </c>
      <c r="E3632" s="80" t="s">
        <v>61</v>
      </c>
      <c r="F3632" s="39" t="s">
        <v>69</v>
      </c>
      <c r="G3632" s="1">
        <v>10.3</v>
      </c>
      <c r="H3632" s="1">
        <v>1.42</v>
      </c>
      <c r="I3632" s="1">
        <v>11.72</v>
      </c>
      <c r="J3632" s="80">
        <v>1141</v>
      </c>
      <c r="K3632" s="39" t="s">
        <v>62</v>
      </c>
      <c r="N3632" s="100"/>
      <c r="O3632" s="39"/>
      <c r="Q3632" s="39"/>
      <c r="R3632" s="80"/>
    </row>
    <row r="3633" spans="3:18" x14ac:dyDescent="0.15">
      <c r="C3633" s="97" t="s">
        <v>3658</v>
      </c>
      <c r="D3633" s="1" t="s">
        <v>66</v>
      </c>
      <c r="E3633" s="80" t="s">
        <v>61</v>
      </c>
      <c r="F3633" s="39" t="s">
        <v>62</v>
      </c>
      <c r="J3633" s="80"/>
      <c r="K3633" s="39"/>
      <c r="N3633" s="100"/>
      <c r="O3633" s="39"/>
      <c r="Q3633" s="39"/>
      <c r="R3633" s="80"/>
    </row>
    <row r="3634" spans="3:18" x14ac:dyDescent="0.15">
      <c r="C3634" s="97" t="s">
        <v>3659</v>
      </c>
      <c r="D3634" s="1" t="s">
        <v>72</v>
      </c>
      <c r="E3634" s="80" t="s">
        <v>61</v>
      </c>
      <c r="F3634" s="39" t="s">
        <v>69</v>
      </c>
      <c r="G3634" s="98">
        <v>13.93</v>
      </c>
      <c r="H3634" s="98">
        <v>1.89</v>
      </c>
      <c r="I3634" s="98">
        <v>15.82</v>
      </c>
      <c r="J3634" s="99">
        <v>119</v>
      </c>
      <c r="K3634" s="39" t="s">
        <v>69</v>
      </c>
      <c r="L3634" s="1">
        <v>15.36</v>
      </c>
      <c r="M3634" s="1">
        <v>31.18</v>
      </c>
      <c r="N3634" s="100">
        <v>278</v>
      </c>
      <c r="O3634" s="39" t="str">
        <f>+VLOOKUP(C3634,'[1]Notas 3º - TL'!$A$1:$B$678,2,"FALSO")</f>
        <v>SI</v>
      </c>
      <c r="Q3634" s="39"/>
      <c r="R3634" s="80"/>
    </row>
    <row r="3635" spans="3:18" x14ac:dyDescent="0.15">
      <c r="C3635" s="97" t="s">
        <v>3660</v>
      </c>
      <c r="D3635" s="1" t="s">
        <v>64</v>
      </c>
      <c r="E3635" s="80" t="s">
        <v>61</v>
      </c>
      <c r="F3635" s="39" t="s">
        <v>62</v>
      </c>
      <c r="J3635" s="80"/>
      <c r="K3635" s="39"/>
      <c r="N3635" s="100"/>
      <c r="O3635" s="39"/>
      <c r="Q3635" s="39"/>
      <c r="R3635" s="80"/>
    </row>
    <row r="3636" spans="3:18" x14ac:dyDescent="0.15">
      <c r="C3636" s="97" t="s">
        <v>3661</v>
      </c>
      <c r="D3636" s="1" t="s">
        <v>60</v>
      </c>
      <c r="E3636" s="80" t="s">
        <v>61</v>
      </c>
      <c r="F3636" s="39" t="s">
        <v>62</v>
      </c>
      <c r="J3636" s="80"/>
      <c r="K3636" s="39"/>
      <c r="N3636" s="100"/>
      <c r="O3636" s="39"/>
      <c r="Q3636" s="39"/>
      <c r="R3636" s="80"/>
    </row>
    <row r="3637" spans="3:18" x14ac:dyDescent="0.15">
      <c r="C3637" s="97" t="s">
        <v>3662</v>
      </c>
      <c r="D3637" s="1" t="s">
        <v>68</v>
      </c>
      <c r="E3637" s="80" t="s">
        <v>61</v>
      </c>
      <c r="F3637" s="39" t="s">
        <v>62</v>
      </c>
      <c r="J3637" s="80"/>
      <c r="K3637" s="39"/>
      <c r="N3637" s="100"/>
      <c r="O3637" s="39"/>
      <c r="Q3637" s="39"/>
      <c r="R3637" s="80"/>
    </row>
    <row r="3638" spans="3:18" x14ac:dyDescent="0.15">
      <c r="C3638" s="97" t="s">
        <v>3663</v>
      </c>
      <c r="D3638" s="1" t="s">
        <v>64</v>
      </c>
      <c r="E3638" s="80" t="s">
        <v>61</v>
      </c>
      <c r="F3638" s="39" t="s">
        <v>62</v>
      </c>
      <c r="J3638" s="80"/>
      <c r="K3638" s="39"/>
      <c r="N3638" s="100"/>
      <c r="O3638" s="39"/>
      <c r="Q3638" s="39"/>
      <c r="R3638" s="80"/>
    </row>
    <row r="3639" spans="3:18" x14ac:dyDescent="0.15">
      <c r="C3639" s="97" t="s">
        <v>3664</v>
      </c>
      <c r="D3639" s="1" t="s">
        <v>60</v>
      </c>
      <c r="E3639" s="80" t="s">
        <v>61</v>
      </c>
      <c r="F3639" s="39" t="s">
        <v>62</v>
      </c>
      <c r="J3639" s="80"/>
      <c r="K3639" s="39"/>
      <c r="N3639" s="100"/>
      <c r="O3639" s="39"/>
      <c r="Q3639" s="39"/>
      <c r="R3639" s="80"/>
    </row>
    <row r="3640" spans="3:18" x14ac:dyDescent="0.15">
      <c r="C3640" s="97" t="s">
        <v>3665</v>
      </c>
      <c r="D3640" s="1" t="s">
        <v>66</v>
      </c>
      <c r="E3640" s="80" t="s">
        <v>61</v>
      </c>
      <c r="F3640" s="39" t="s">
        <v>62</v>
      </c>
      <c r="J3640" s="80"/>
      <c r="K3640" s="39"/>
      <c r="N3640" s="100"/>
      <c r="O3640" s="39"/>
      <c r="Q3640" s="39"/>
      <c r="R3640" s="80"/>
    </row>
    <row r="3641" spans="3:18" x14ac:dyDescent="0.15">
      <c r="C3641" s="97" t="s">
        <v>3666</v>
      </c>
      <c r="D3641" s="1" t="s">
        <v>82</v>
      </c>
      <c r="E3641" s="80" t="s">
        <v>61</v>
      </c>
      <c r="F3641" s="39" t="s">
        <v>62</v>
      </c>
      <c r="J3641" s="80"/>
      <c r="K3641" s="39"/>
      <c r="N3641" s="100"/>
      <c r="O3641" s="39"/>
      <c r="Q3641" s="39"/>
      <c r="R3641" s="80"/>
    </row>
    <row r="3642" spans="3:18" x14ac:dyDescent="0.15">
      <c r="C3642" s="97" t="s">
        <v>3667</v>
      </c>
      <c r="D3642" s="1" t="s">
        <v>68</v>
      </c>
      <c r="E3642" s="80" t="s">
        <v>61</v>
      </c>
      <c r="F3642" s="39" t="s">
        <v>62</v>
      </c>
      <c r="J3642" s="80"/>
      <c r="K3642" s="39"/>
      <c r="N3642" s="100"/>
      <c r="O3642" s="39"/>
      <c r="Q3642" s="39"/>
      <c r="R3642" s="80"/>
    </row>
    <row r="3643" spans="3:18" x14ac:dyDescent="0.15">
      <c r="C3643" s="97" t="s">
        <v>3668</v>
      </c>
      <c r="D3643" s="1" t="s">
        <v>66</v>
      </c>
      <c r="E3643" s="80" t="s">
        <v>61</v>
      </c>
      <c r="F3643" s="39" t="s">
        <v>62</v>
      </c>
      <c r="J3643" s="80"/>
      <c r="K3643" s="39"/>
      <c r="N3643" s="100"/>
      <c r="O3643" s="39"/>
      <c r="Q3643" s="39"/>
      <c r="R3643" s="80"/>
    </row>
    <row r="3644" spans="3:18" x14ac:dyDescent="0.15">
      <c r="C3644" s="97" t="s">
        <v>3669</v>
      </c>
      <c r="D3644" s="1" t="s">
        <v>66</v>
      </c>
      <c r="E3644" s="80" t="s">
        <v>61</v>
      </c>
      <c r="F3644" s="39" t="s">
        <v>69</v>
      </c>
      <c r="G3644" s="1">
        <v>10.72</v>
      </c>
      <c r="H3644" s="1">
        <v>2.52</v>
      </c>
      <c r="I3644" s="1">
        <v>13.24</v>
      </c>
      <c r="J3644" s="80">
        <v>659</v>
      </c>
      <c r="K3644" s="39" t="s">
        <v>62</v>
      </c>
      <c r="N3644" s="100"/>
      <c r="O3644" s="39"/>
      <c r="Q3644" s="39"/>
      <c r="R3644" s="80"/>
    </row>
    <row r="3645" spans="3:18" x14ac:dyDescent="0.15">
      <c r="C3645" s="97" t="s">
        <v>3670</v>
      </c>
      <c r="D3645" s="1" t="s">
        <v>66</v>
      </c>
      <c r="E3645" s="80" t="s">
        <v>61</v>
      </c>
      <c r="F3645" s="39" t="s">
        <v>62</v>
      </c>
      <c r="J3645" s="80"/>
      <c r="K3645" s="39"/>
      <c r="N3645" s="100"/>
      <c r="O3645" s="39"/>
      <c r="Q3645" s="39"/>
      <c r="R3645" s="80"/>
    </row>
    <row r="3646" spans="3:18" x14ac:dyDescent="0.15">
      <c r="C3646" s="97" t="s">
        <v>3671</v>
      </c>
      <c r="D3646" s="1" t="s">
        <v>64</v>
      </c>
      <c r="E3646" s="80" t="s">
        <v>61</v>
      </c>
      <c r="F3646" s="39" t="s">
        <v>62</v>
      </c>
      <c r="J3646" s="80"/>
      <c r="K3646" s="39"/>
      <c r="N3646" s="100"/>
      <c r="O3646" s="39"/>
      <c r="Q3646" s="39"/>
      <c r="R3646" s="80"/>
    </row>
    <row r="3647" spans="3:18" x14ac:dyDescent="0.15">
      <c r="C3647" s="97" t="s">
        <v>3673</v>
      </c>
      <c r="D3647" s="1" t="s">
        <v>66</v>
      </c>
      <c r="E3647" s="80" t="s">
        <v>61</v>
      </c>
      <c r="F3647" s="39" t="s">
        <v>62</v>
      </c>
      <c r="J3647" s="80"/>
      <c r="K3647" s="39"/>
      <c r="N3647" s="100"/>
      <c r="O3647" s="39"/>
      <c r="Q3647" s="39"/>
      <c r="R3647" s="80"/>
    </row>
    <row r="3648" spans="3:18" x14ac:dyDescent="0.15">
      <c r="C3648" s="97" t="s">
        <v>3672</v>
      </c>
      <c r="D3648" s="1" t="s">
        <v>85</v>
      </c>
      <c r="E3648" s="80" t="s">
        <v>61</v>
      </c>
      <c r="F3648" s="39" t="s">
        <v>62</v>
      </c>
      <c r="J3648" s="80"/>
      <c r="K3648" s="39"/>
      <c r="N3648" s="100"/>
      <c r="O3648" s="39"/>
      <c r="Q3648" s="39"/>
      <c r="R3648" s="80"/>
    </row>
    <row r="3649" spans="3:18" x14ac:dyDescent="0.15">
      <c r="C3649" s="97" t="s">
        <v>3674</v>
      </c>
      <c r="D3649" s="1" t="s">
        <v>72</v>
      </c>
      <c r="E3649" s="80" t="s">
        <v>61</v>
      </c>
      <c r="F3649" s="39" t="s">
        <v>62</v>
      </c>
      <c r="J3649" s="80"/>
      <c r="K3649" s="39"/>
      <c r="N3649" s="100"/>
      <c r="O3649" s="39"/>
      <c r="Q3649" s="39"/>
      <c r="R3649" s="80"/>
    </row>
    <row r="3650" spans="3:18" x14ac:dyDescent="0.15">
      <c r="C3650" s="97" t="s">
        <v>3675</v>
      </c>
      <c r="D3650" s="1" t="s">
        <v>72</v>
      </c>
      <c r="E3650" s="80" t="s">
        <v>61</v>
      </c>
      <c r="F3650" s="39" t="s">
        <v>62</v>
      </c>
      <c r="J3650" s="80"/>
      <c r="K3650" s="39"/>
      <c r="N3650" s="100"/>
      <c r="O3650" s="39"/>
      <c r="Q3650" s="39"/>
      <c r="R3650" s="80"/>
    </row>
    <row r="3651" spans="3:18" x14ac:dyDescent="0.15">
      <c r="C3651" s="97" t="s">
        <v>3676</v>
      </c>
      <c r="D3651" s="1" t="s">
        <v>64</v>
      </c>
      <c r="E3651" s="80" t="s">
        <v>61</v>
      </c>
      <c r="F3651" s="39" t="s">
        <v>62</v>
      </c>
      <c r="J3651" s="80"/>
      <c r="K3651" s="39"/>
      <c r="N3651" s="100"/>
      <c r="O3651" s="39"/>
      <c r="Q3651" s="39"/>
      <c r="R3651" s="80"/>
    </row>
    <row r="3652" spans="3:18" x14ac:dyDescent="0.15">
      <c r="C3652" s="97" t="s">
        <v>3677</v>
      </c>
      <c r="D3652" s="1" t="s">
        <v>66</v>
      </c>
      <c r="E3652" s="80" t="s">
        <v>61</v>
      </c>
      <c r="F3652" s="39" t="s">
        <v>62</v>
      </c>
      <c r="J3652" s="80"/>
      <c r="K3652" s="39"/>
      <c r="N3652" s="100"/>
      <c r="O3652" s="39"/>
      <c r="Q3652" s="39"/>
      <c r="R3652" s="80"/>
    </row>
    <row r="3653" spans="3:18" x14ac:dyDescent="0.15">
      <c r="C3653" s="97" t="s">
        <v>4007</v>
      </c>
      <c r="D3653" s="1" t="s">
        <v>85</v>
      </c>
      <c r="E3653" s="80" t="s">
        <v>61</v>
      </c>
      <c r="F3653" s="39" t="s">
        <v>69</v>
      </c>
      <c r="G3653" s="98">
        <v>12.1</v>
      </c>
      <c r="H3653" s="98">
        <v>0.94</v>
      </c>
      <c r="I3653" s="98">
        <v>13.04</v>
      </c>
      <c r="J3653" s="99">
        <v>725</v>
      </c>
      <c r="K3653" s="39" t="s">
        <v>69</v>
      </c>
      <c r="L3653" s="1">
        <v>15.76</v>
      </c>
      <c r="M3653" s="1">
        <v>28.799999999999997</v>
      </c>
      <c r="N3653" s="100">
        <v>612</v>
      </c>
      <c r="O3653" s="39" t="s">
        <v>69</v>
      </c>
      <c r="P3653" s="1">
        <v>21.09</v>
      </c>
      <c r="Q3653" s="39">
        <f>+P3653+M3653</f>
        <v>49.89</v>
      </c>
      <c r="R3653" s="99">
        <v>394</v>
      </c>
    </row>
    <row r="3654" spans="3:18" x14ac:dyDescent="0.15">
      <c r="C3654" s="97" t="s">
        <v>3679</v>
      </c>
      <c r="D3654" s="1" t="s">
        <v>72</v>
      </c>
      <c r="E3654" s="80" t="s">
        <v>61</v>
      </c>
      <c r="F3654" s="39" t="s">
        <v>69</v>
      </c>
      <c r="G3654" s="1">
        <v>12.13</v>
      </c>
      <c r="H3654" s="1">
        <v>0.94</v>
      </c>
      <c r="I3654" s="1">
        <v>13.07</v>
      </c>
      <c r="J3654" s="80">
        <v>715</v>
      </c>
      <c r="K3654" s="39" t="s">
        <v>62</v>
      </c>
      <c r="N3654" s="100"/>
      <c r="O3654" s="39"/>
      <c r="Q3654" s="39"/>
      <c r="R3654" s="80"/>
    </row>
    <row r="3655" spans="3:18" x14ac:dyDescent="0.15">
      <c r="C3655" s="97" t="s">
        <v>4033</v>
      </c>
      <c r="D3655" s="1" t="s">
        <v>85</v>
      </c>
      <c r="E3655" s="80" t="s">
        <v>61</v>
      </c>
      <c r="F3655" s="39" t="s">
        <v>69</v>
      </c>
      <c r="G3655" s="98">
        <v>13.32</v>
      </c>
      <c r="H3655" s="98">
        <v>1.42</v>
      </c>
      <c r="I3655" s="98">
        <v>14.74</v>
      </c>
      <c r="J3655" s="99">
        <v>266</v>
      </c>
      <c r="K3655" s="39" t="s">
        <v>69</v>
      </c>
      <c r="L3655" s="1">
        <v>19.78</v>
      </c>
      <c r="M3655" s="98">
        <v>34.520000000000003</v>
      </c>
      <c r="N3655" s="100">
        <v>51</v>
      </c>
      <c r="O3655" s="39" t="s">
        <v>69</v>
      </c>
      <c r="P3655" s="1">
        <v>23.55</v>
      </c>
      <c r="Q3655" s="39">
        <f>+P3655+M3655</f>
        <v>58.070000000000007</v>
      </c>
      <c r="R3655" s="99">
        <v>83</v>
      </c>
    </row>
    <row r="3656" spans="3:18" x14ac:dyDescent="0.15">
      <c r="C3656" s="97" t="s">
        <v>3681</v>
      </c>
      <c r="D3656" s="1" t="s">
        <v>68</v>
      </c>
      <c r="E3656" s="80" t="s">
        <v>61</v>
      </c>
      <c r="F3656" s="39" t="s">
        <v>62</v>
      </c>
      <c r="J3656" s="80"/>
      <c r="K3656" s="39"/>
      <c r="N3656" s="100"/>
      <c r="O3656" s="39"/>
      <c r="Q3656" s="39"/>
      <c r="R3656" s="80"/>
    </row>
    <row r="3657" spans="3:18" x14ac:dyDescent="0.15">
      <c r="C3657" s="97" t="s">
        <v>3682</v>
      </c>
      <c r="D3657" s="1" t="s">
        <v>68</v>
      </c>
      <c r="E3657" s="80" t="s">
        <v>61</v>
      </c>
      <c r="F3657" s="39" t="s">
        <v>69</v>
      </c>
      <c r="G3657" s="1">
        <v>10.6</v>
      </c>
      <c r="H3657" s="1">
        <v>1.26</v>
      </c>
      <c r="I3657" s="1">
        <v>11.86</v>
      </c>
      <c r="J3657" s="80">
        <v>1101</v>
      </c>
      <c r="K3657" s="39" t="s">
        <v>62</v>
      </c>
      <c r="N3657" s="100"/>
      <c r="O3657" s="39"/>
      <c r="Q3657" s="39"/>
      <c r="R3657" s="80"/>
    </row>
    <row r="3658" spans="3:18" x14ac:dyDescent="0.15">
      <c r="C3658" s="97" t="s">
        <v>3683</v>
      </c>
      <c r="D3658" s="1" t="s">
        <v>85</v>
      </c>
      <c r="E3658" s="80" t="s">
        <v>61</v>
      </c>
      <c r="F3658" s="39" t="s">
        <v>62</v>
      </c>
      <c r="J3658" s="80"/>
      <c r="K3658" s="39"/>
      <c r="N3658" s="100"/>
      <c r="O3658" s="39"/>
      <c r="Q3658" s="39"/>
      <c r="R3658" s="80"/>
    </row>
    <row r="3659" spans="3:18" x14ac:dyDescent="0.15">
      <c r="C3659" s="97" t="s">
        <v>3684</v>
      </c>
      <c r="D3659" s="1" t="s">
        <v>79</v>
      </c>
      <c r="E3659" s="80" t="s">
        <v>61</v>
      </c>
      <c r="F3659" s="39" t="s">
        <v>62</v>
      </c>
      <c r="J3659" s="80"/>
      <c r="K3659" s="39"/>
      <c r="N3659" s="100"/>
      <c r="O3659" s="39"/>
      <c r="Q3659" s="39"/>
      <c r="R3659" s="80"/>
    </row>
    <row r="3660" spans="3:18" x14ac:dyDescent="0.15">
      <c r="C3660" s="97" t="s">
        <v>3685</v>
      </c>
      <c r="D3660" s="1" t="s">
        <v>85</v>
      </c>
      <c r="E3660" s="80" t="s">
        <v>61</v>
      </c>
      <c r="F3660" s="39" t="s">
        <v>62</v>
      </c>
      <c r="J3660" s="80"/>
      <c r="K3660" s="39"/>
      <c r="N3660" s="100"/>
      <c r="O3660" s="39"/>
      <c r="Q3660" s="39"/>
      <c r="R3660" s="80"/>
    </row>
    <row r="3661" spans="3:18" x14ac:dyDescent="0.15">
      <c r="C3661" s="97" t="s">
        <v>3686</v>
      </c>
      <c r="D3661" s="1" t="s">
        <v>66</v>
      </c>
      <c r="E3661" s="80" t="s">
        <v>88</v>
      </c>
      <c r="F3661" s="39" t="s">
        <v>62</v>
      </c>
      <c r="J3661" s="80"/>
      <c r="K3661" s="39"/>
      <c r="N3661" s="100"/>
      <c r="O3661" s="39"/>
      <c r="Q3661" s="39"/>
      <c r="R3661" s="80"/>
    </row>
    <row r="3662" spans="3:18" x14ac:dyDescent="0.15">
      <c r="C3662" s="97" t="s">
        <v>3687</v>
      </c>
      <c r="D3662" s="1" t="s">
        <v>66</v>
      </c>
      <c r="E3662" s="80" t="s">
        <v>61</v>
      </c>
      <c r="F3662" s="39" t="s">
        <v>69</v>
      </c>
      <c r="G3662" s="1">
        <v>11.77</v>
      </c>
      <c r="H3662" s="1">
        <v>2.68</v>
      </c>
      <c r="I3662" s="1">
        <v>14.45</v>
      </c>
      <c r="J3662" s="80">
        <v>324</v>
      </c>
      <c r="K3662" s="39" t="s">
        <v>62</v>
      </c>
      <c r="N3662" s="100"/>
      <c r="O3662" s="39"/>
      <c r="Q3662" s="39"/>
      <c r="R3662" s="80"/>
    </row>
    <row r="3663" spans="3:18" x14ac:dyDescent="0.15">
      <c r="C3663" s="97" t="s">
        <v>3688</v>
      </c>
      <c r="D3663" s="1" t="s">
        <v>60</v>
      </c>
      <c r="E3663" s="80" t="s">
        <v>61</v>
      </c>
      <c r="F3663" s="39" t="s">
        <v>62</v>
      </c>
      <c r="J3663" s="80"/>
      <c r="K3663" s="39"/>
      <c r="N3663" s="100"/>
      <c r="O3663" s="39"/>
      <c r="Q3663" s="39"/>
      <c r="R3663" s="80"/>
    </row>
    <row r="3664" spans="3:18" x14ac:dyDescent="0.15">
      <c r="C3664" s="97" t="s">
        <v>3689</v>
      </c>
      <c r="D3664" s="1" t="s">
        <v>60</v>
      </c>
      <c r="E3664" s="80" t="s">
        <v>61</v>
      </c>
      <c r="F3664" s="39" t="s">
        <v>69</v>
      </c>
      <c r="G3664" s="98">
        <v>12.58</v>
      </c>
      <c r="H3664" s="98">
        <v>2.0499999999999998</v>
      </c>
      <c r="I3664" s="98">
        <v>14.629999999999999</v>
      </c>
      <c r="J3664" s="99">
        <v>286</v>
      </c>
      <c r="K3664" s="39" t="s">
        <v>69</v>
      </c>
      <c r="L3664" s="1">
        <v>15.45</v>
      </c>
      <c r="M3664" s="1">
        <v>30.08</v>
      </c>
      <c r="N3664" s="100">
        <v>425</v>
      </c>
      <c r="O3664" s="39" t="str">
        <f>+VLOOKUP(C3664,'[1]Notas 3º - TL'!$A$1:$B$678,2,"FALSO")</f>
        <v>SI</v>
      </c>
      <c r="Q3664" s="39"/>
      <c r="R3664" s="80"/>
    </row>
    <row r="3665" spans="3:18" x14ac:dyDescent="0.15">
      <c r="C3665" s="97" t="s">
        <v>3690</v>
      </c>
      <c r="D3665" s="1" t="s">
        <v>68</v>
      </c>
      <c r="E3665" s="80" t="s">
        <v>61</v>
      </c>
      <c r="F3665" s="39" t="s">
        <v>62</v>
      </c>
      <c r="J3665" s="80"/>
      <c r="K3665" s="39"/>
      <c r="N3665" s="100"/>
      <c r="O3665" s="39"/>
      <c r="Q3665" s="39"/>
      <c r="R3665" s="80"/>
    </row>
    <row r="3666" spans="3:18" x14ac:dyDescent="0.15">
      <c r="C3666" s="97" t="s">
        <v>3691</v>
      </c>
      <c r="D3666" s="1" t="s">
        <v>60</v>
      </c>
      <c r="E3666" s="80" t="s">
        <v>61</v>
      </c>
      <c r="F3666" s="39" t="s">
        <v>62</v>
      </c>
      <c r="J3666" s="80"/>
      <c r="K3666" s="39"/>
      <c r="N3666" s="100"/>
      <c r="O3666" s="39"/>
      <c r="Q3666" s="39"/>
      <c r="R3666" s="80"/>
    </row>
    <row r="3667" spans="3:18" x14ac:dyDescent="0.15">
      <c r="C3667" s="97" t="s">
        <v>3692</v>
      </c>
      <c r="D3667" s="1" t="s">
        <v>79</v>
      </c>
      <c r="E3667" s="80" t="s">
        <v>61</v>
      </c>
      <c r="F3667" s="39" t="s">
        <v>69</v>
      </c>
      <c r="G3667" s="98">
        <v>14.54</v>
      </c>
      <c r="H3667" s="98">
        <v>2.21</v>
      </c>
      <c r="I3667" s="98">
        <v>16.75</v>
      </c>
      <c r="J3667" s="99">
        <v>41</v>
      </c>
      <c r="K3667" s="39" t="s">
        <v>69</v>
      </c>
      <c r="L3667" s="1">
        <v>15.92</v>
      </c>
      <c r="M3667" s="1">
        <v>32.67</v>
      </c>
      <c r="N3667" s="100">
        <v>142</v>
      </c>
      <c r="O3667" s="39" t="str">
        <f>+VLOOKUP(C3667,'[1]Notas 3º - TL'!$A$1:$B$678,2,"FALSO")</f>
        <v>SI</v>
      </c>
      <c r="Q3667" s="39"/>
      <c r="R3667" s="80"/>
    </row>
    <row r="3668" spans="3:18" x14ac:dyDescent="0.15">
      <c r="C3668" s="97" t="s">
        <v>3693</v>
      </c>
      <c r="D3668" s="1" t="s">
        <v>64</v>
      </c>
      <c r="E3668" s="80" t="s">
        <v>61</v>
      </c>
      <c r="F3668" s="39" t="s">
        <v>69</v>
      </c>
      <c r="G3668" s="98">
        <v>13.33</v>
      </c>
      <c r="H3668" s="98">
        <v>2.36</v>
      </c>
      <c r="I3668" s="98">
        <v>15.69</v>
      </c>
      <c r="J3668" s="99">
        <v>132</v>
      </c>
      <c r="K3668" s="39" t="s">
        <v>69</v>
      </c>
      <c r="L3668" s="1">
        <v>16.739999999999998</v>
      </c>
      <c r="M3668" s="1">
        <v>32.43</v>
      </c>
      <c r="N3668" s="100">
        <v>159</v>
      </c>
      <c r="O3668" s="39" t="s">
        <v>62</v>
      </c>
      <c r="Q3668" s="39"/>
      <c r="R3668" s="80"/>
    </row>
    <row r="3669" spans="3:18" x14ac:dyDescent="0.15">
      <c r="C3669" s="97" t="s">
        <v>283</v>
      </c>
      <c r="D3669" s="1" t="s">
        <v>66</v>
      </c>
      <c r="E3669" s="80" t="s">
        <v>61</v>
      </c>
      <c r="F3669" s="39" t="s">
        <v>69</v>
      </c>
      <c r="G3669" s="98">
        <v>11.86</v>
      </c>
      <c r="H3669" s="98">
        <v>2.68</v>
      </c>
      <c r="I3669" s="98">
        <v>14.54</v>
      </c>
      <c r="J3669" s="99">
        <v>301</v>
      </c>
      <c r="K3669" s="39" t="s">
        <v>69</v>
      </c>
      <c r="L3669" s="1">
        <v>17.579999999999998</v>
      </c>
      <c r="M3669" s="1">
        <v>32.119999999999997</v>
      </c>
      <c r="N3669" s="100">
        <v>180</v>
      </c>
      <c r="O3669" s="39" t="str">
        <f>+VLOOKUP(C3669,'[1]Notas 3º - TL'!$A$1:$B$678,2,"FALSO")</f>
        <v>SI</v>
      </c>
      <c r="Q3669" s="39"/>
      <c r="R3669" s="80"/>
    </row>
    <row r="3670" spans="3:18" x14ac:dyDescent="0.15">
      <c r="C3670" s="97" t="s">
        <v>3695</v>
      </c>
      <c r="D3670" s="1" t="s">
        <v>66</v>
      </c>
      <c r="E3670" s="80" t="s">
        <v>61</v>
      </c>
      <c r="F3670" s="39" t="s">
        <v>62</v>
      </c>
      <c r="J3670" s="80"/>
      <c r="K3670" s="39"/>
      <c r="N3670" s="100"/>
      <c r="O3670" s="39"/>
      <c r="Q3670" s="39"/>
      <c r="R3670" s="80"/>
    </row>
    <row r="3671" spans="3:18" x14ac:dyDescent="0.15">
      <c r="C3671" s="97" t="s">
        <v>488</v>
      </c>
      <c r="D3671" s="1" t="s">
        <v>85</v>
      </c>
      <c r="E3671" s="80" t="s">
        <v>61</v>
      </c>
      <c r="F3671" s="39" t="s">
        <v>69</v>
      </c>
      <c r="G3671" s="98">
        <v>13.3</v>
      </c>
      <c r="H3671" s="98">
        <v>1.1000000000000001</v>
      </c>
      <c r="I3671" s="98">
        <v>14.4</v>
      </c>
      <c r="J3671" s="99">
        <v>337</v>
      </c>
      <c r="K3671" s="39" t="s">
        <v>69</v>
      </c>
      <c r="L3671" s="1">
        <v>17.68</v>
      </c>
      <c r="M3671" s="1">
        <v>32.08</v>
      </c>
      <c r="N3671" s="100">
        <v>183</v>
      </c>
      <c r="O3671" s="39" t="str">
        <f>+VLOOKUP(C3671,'[1]Notas 3º - TL'!$A$1:$B$678,2,"FALSO")</f>
        <v>SI</v>
      </c>
      <c r="Q3671" s="39"/>
      <c r="R3671" s="80"/>
    </row>
    <row r="3672" spans="3:18" x14ac:dyDescent="0.15">
      <c r="C3672" s="97" t="s">
        <v>3697</v>
      </c>
      <c r="D3672" s="1" t="s">
        <v>64</v>
      </c>
      <c r="E3672" s="80" t="s">
        <v>61</v>
      </c>
      <c r="F3672" s="39" t="s">
        <v>62</v>
      </c>
      <c r="J3672" s="80"/>
      <c r="K3672" s="39"/>
      <c r="N3672" s="100"/>
      <c r="O3672" s="39"/>
      <c r="Q3672" s="39"/>
      <c r="R3672" s="80"/>
    </row>
    <row r="3673" spans="3:18" x14ac:dyDescent="0.15">
      <c r="C3673" s="97" t="s">
        <v>3698</v>
      </c>
      <c r="D3673" s="1" t="s">
        <v>68</v>
      </c>
      <c r="E3673" s="80" t="s">
        <v>61</v>
      </c>
      <c r="F3673" s="39" t="s">
        <v>62</v>
      </c>
      <c r="J3673" s="80"/>
      <c r="K3673" s="39"/>
      <c r="N3673" s="100"/>
      <c r="O3673" s="39"/>
      <c r="Q3673" s="39"/>
      <c r="R3673" s="80"/>
    </row>
    <row r="3674" spans="3:18" x14ac:dyDescent="0.15">
      <c r="C3674" s="97" t="s">
        <v>3699</v>
      </c>
      <c r="D3674" s="1" t="s">
        <v>79</v>
      </c>
      <c r="E3674" s="80" t="s">
        <v>61</v>
      </c>
      <c r="F3674" s="39" t="s">
        <v>69</v>
      </c>
      <c r="G3674" s="1">
        <v>12.6</v>
      </c>
      <c r="H3674" s="1">
        <v>0.78</v>
      </c>
      <c r="I3674" s="1">
        <v>13.379999999999999</v>
      </c>
      <c r="J3674" s="80">
        <v>616</v>
      </c>
      <c r="K3674" s="39" t="s">
        <v>62</v>
      </c>
      <c r="N3674" s="100"/>
      <c r="O3674" s="39"/>
      <c r="Q3674" s="39"/>
      <c r="R3674" s="80"/>
    </row>
    <row r="3675" spans="3:18" x14ac:dyDescent="0.15">
      <c r="C3675" s="97" t="s">
        <v>3700</v>
      </c>
      <c r="D3675" s="1" t="s">
        <v>72</v>
      </c>
      <c r="E3675" s="80" t="s">
        <v>61</v>
      </c>
      <c r="F3675" s="39" t="s">
        <v>62</v>
      </c>
      <c r="J3675" s="80"/>
      <c r="K3675" s="39"/>
      <c r="N3675" s="100"/>
      <c r="O3675" s="39"/>
      <c r="Q3675" s="39"/>
      <c r="R3675" s="80"/>
    </row>
    <row r="3676" spans="3:18" x14ac:dyDescent="0.15">
      <c r="C3676" s="97" t="s">
        <v>3701</v>
      </c>
      <c r="D3676" s="1" t="s">
        <v>68</v>
      </c>
      <c r="E3676" s="80" t="s">
        <v>61</v>
      </c>
      <c r="F3676" s="39" t="s">
        <v>62</v>
      </c>
      <c r="J3676" s="80"/>
      <c r="K3676" s="39"/>
      <c r="N3676" s="100"/>
      <c r="O3676" s="39"/>
      <c r="Q3676" s="39"/>
      <c r="R3676" s="80"/>
    </row>
    <row r="3677" spans="3:18" x14ac:dyDescent="0.15">
      <c r="C3677" s="97" t="s">
        <v>3702</v>
      </c>
      <c r="D3677" s="1" t="s">
        <v>64</v>
      </c>
      <c r="E3677" s="80" t="s">
        <v>61</v>
      </c>
      <c r="F3677" s="39" t="s">
        <v>69</v>
      </c>
      <c r="G3677" s="98">
        <v>13.41</v>
      </c>
      <c r="H3677" s="98">
        <v>2.68</v>
      </c>
      <c r="I3677" s="98">
        <v>16.09</v>
      </c>
      <c r="J3677" s="99">
        <v>89</v>
      </c>
      <c r="K3677" s="39" t="s">
        <v>69</v>
      </c>
      <c r="L3677" s="1">
        <v>16.79</v>
      </c>
      <c r="M3677" s="1">
        <v>32.879999999999995</v>
      </c>
      <c r="N3677" s="100">
        <v>130</v>
      </c>
      <c r="O3677" s="39" t="str">
        <f>+VLOOKUP(C3677,'[1]Notas 3º - TL'!$A$1:$B$678,2,"FALSO")</f>
        <v>SI</v>
      </c>
      <c r="Q3677" s="39"/>
      <c r="R3677" s="80"/>
    </row>
    <row r="3678" spans="3:18" x14ac:dyDescent="0.15">
      <c r="C3678" s="97" t="s">
        <v>312</v>
      </c>
      <c r="D3678" s="1" t="s">
        <v>66</v>
      </c>
      <c r="E3678" s="80" t="s">
        <v>61</v>
      </c>
      <c r="F3678" s="39" t="s">
        <v>69</v>
      </c>
      <c r="G3678" s="98">
        <v>11.85</v>
      </c>
      <c r="H3678" s="98">
        <v>1.1000000000000001</v>
      </c>
      <c r="I3678" s="98">
        <v>12.95</v>
      </c>
      <c r="J3678" s="99">
        <v>761</v>
      </c>
      <c r="K3678" s="39" t="s">
        <v>69</v>
      </c>
      <c r="L3678" s="1">
        <v>18.91</v>
      </c>
      <c r="M3678" s="1">
        <v>31.86</v>
      </c>
      <c r="N3678" s="100">
        <v>201</v>
      </c>
      <c r="O3678" s="39" t="str">
        <f>+VLOOKUP(C3678,'[1]Notas 3º - TL'!$A$1:$B$678,2,"FALSO")</f>
        <v>SI</v>
      </c>
      <c r="Q3678" s="39"/>
      <c r="R3678" s="80"/>
    </row>
    <row r="3679" spans="3:18" x14ac:dyDescent="0.15">
      <c r="C3679" s="97" t="s">
        <v>3704</v>
      </c>
      <c r="D3679" s="1" t="s">
        <v>66</v>
      </c>
      <c r="E3679" s="80" t="s">
        <v>61</v>
      </c>
      <c r="F3679" s="39" t="s">
        <v>62</v>
      </c>
      <c r="J3679" s="80"/>
      <c r="K3679" s="39"/>
      <c r="N3679" s="100"/>
      <c r="O3679" s="39"/>
      <c r="Q3679" s="39"/>
      <c r="R3679" s="80"/>
    </row>
    <row r="3680" spans="3:18" x14ac:dyDescent="0.15">
      <c r="C3680" s="97" t="s">
        <v>3705</v>
      </c>
      <c r="D3680" s="1" t="s">
        <v>68</v>
      </c>
      <c r="E3680" s="80" t="s">
        <v>61</v>
      </c>
      <c r="F3680" s="39" t="s">
        <v>69</v>
      </c>
      <c r="G3680" s="1">
        <v>11.58</v>
      </c>
      <c r="H3680" s="1">
        <v>0.47</v>
      </c>
      <c r="I3680" s="1">
        <v>12.05</v>
      </c>
      <c r="J3680" s="80">
        <v>1046</v>
      </c>
      <c r="K3680" s="39" t="s">
        <v>62</v>
      </c>
      <c r="N3680" s="100"/>
      <c r="O3680" s="39"/>
      <c r="Q3680" s="39"/>
      <c r="R3680" s="80"/>
    </row>
    <row r="3681" spans="3:18" x14ac:dyDescent="0.15">
      <c r="C3681" s="97" t="s">
        <v>3706</v>
      </c>
      <c r="D3681" s="1" t="s">
        <v>72</v>
      </c>
      <c r="E3681" s="80" t="s">
        <v>61</v>
      </c>
      <c r="F3681" s="39" t="s">
        <v>62</v>
      </c>
      <c r="J3681" s="80"/>
      <c r="K3681" s="39"/>
      <c r="N3681" s="100"/>
      <c r="O3681" s="39"/>
      <c r="Q3681" s="39"/>
      <c r="R3681" s="80"/>
    </row>
    <row r="3682" spans="3:18" x14ac:dyDescent="0.15">
      <c r="C3682" s="97" t="s">
        <v>3707</v>
      </c>
      <c r="D3682" s="1" t="s">
        <v>68</v>
      </c>
      <c r="E3682" s="80" t="s">
        <v>61</v>
      </c>
      <c r="F3682" s="39" t="s">
        <v>69</v>
      </c>
      <c r="G3682" s="1">
        <v>10.46</v>
      </c>
      <c r="H3682" s="1">
        <v>0.15</v>
      </c>
      <c r="I3682" s="1">
        <v>10.610000000000001</v>
      </c>
      <c r="J3682" s="80">
        <v>1350</v>
      </c>
      <c r="K3682" s="39" t="s">
        <v>62</v>
      </c>
      <c r="N3682" s="100"/>
      <c r="O3682" s="39"/>
      <c r="Q3682" s="39"/>
      <c r="R3682" s="80"/>
    </row>
    <row r="3683" spans="3:18" x14ac:dyDescent="0.15">
      <c r="C3683" s="97" t="s">
        <v>3708</v>
      </c>
      <c r="D3683" s="1" t="s">
        <v>68</v>
      </c>
      <c r="E3683" s="80" t="s">
        <v>237</v>
      </c>
      <c r="F3683" s="39" t="s">
        <v>62</v>
      </c>
      <c r="J3683" s="80"/>
      <c r="K3683" s="39"/>
      <c r="N3683" s="100"/>
      <c r="O3683" s="39"/>
      <c r="Q3683" s="39"/>
      <c r="R3683" s="80"/>
    </row>
    <row r="3684" spans="3:18" x14ac:dyDescent="0.15">
      <c r="C3684" s="97" t="s">
        <v>3709</v>
      </c>
      <c r="D3684" s="1" t="s">
        <v>66</v>
      </c>
      <c r="E3684" s="80" t="s">
        <v>61</v>
      </c>
      <c r="F3684" s="39" t="s">
        <v>62</v>
      </c>
      <c r="J3684" s="80"/>
      <c r="K3684" s="39"/>
      <c r="N3684" s="100"/>
      <c r="O3684" s="39"/>
      <c r="Q3684" s="39"/>
      <c r="R3684" s="80"/>
    </row>
    <row r="3685" spans="3:18" x14ac:dyDescent="0.15">
      <c r="C3685" s="97" t="s">
        <v>3710</v>
      </c>
      <c r="D3685" s="1" t="s">
        <v>68</v>
      </c>
      <c r="E3685" s="80" t="s">
        <v>61</v>
      </c>
      <c r="F3685" s="39" t="s">
        <v>62</v>
      </c>
      <c r="J3685" s="80"/>
      <c r="K3685" s="39"/>
      <c r="N3685" s="100"/>
      <c r="O3685" s="39"/>
      <c r="Q3685" s="39"/>
      <c r="R3685" s="80"/>
    </row>
    <row r="3686" spans="3:18" x14ac:dyDescent="0.15">
      <c r="C3686" s="97" t="s">
        <v>3711</v>
      </c>
      <c r="D3686" s="1" t="s">
        <v>79</v>
      </c>
      <c r="E3686" s="80" t="s">
        <v>61</v>
      </c>
      <c r="F3686" s="39" t="s">
        <v>62</v>
      </c>
      <c r="J3686" s="80"/>
      <c r="K3686" s="39"/>
      <c r="N3686" s="100"/>
      <c r="O3686" s="39"/>
      <c r="Q3686" s="39"/>
      <c r="R3686" s="80"/>
    </row>
    <row r="3687" spans="3:18" x14ac:dyDescent="0.15">
      <c r="C3687" s="97" t="s">
        <v>3712</v>
      </c>
      <c r="D3687" s="1" t="s">
        <v>85</v>
      </c>
      <c r="E3687" s="80" t="s">
        <v>61</v>
      </c>
      <c r="F3687" s="39" t="s">
        <v>69</v>
      </c>
      <c r="G3687" s="1">
        <v>11.47</v>
      </c>
      <c r="H3687" s="1">
        <v>0.15</v>
      </c>
      <c r="I3687" s="1">
        <v>11.620000000000001</v>
      </c>
      <c r="J3687" s="80">
        <v>1166</v>
      </c>
      <c r="K3687" s="39" t="s">
        <v>62</v>
      </c>
      <c r="N3687" s="100"/>
      <c r="O3687" s="39"/>
      <c r="Q3687" s="39"/>
      <c r="R3687" s="80"/>
    </row>
    <row r="3688" spans="3:18" x14ac:dyDescent="0.15">
      <c r="C3688" s="97" t="s">
        <v>3713</v>
      </c>
      <c r="D3688" s="1" t="s">
        <v>68</v>
      </c>
      <c r="E3688" s="80" t="s">
        <v>88</v>
      </c>
      <c r="F3688" s="39" t="s">
        <v>69</v>
      </c>
      <c r="G3688" s="98">
        <v>10.66</v>
      </c>
      <c r="H3688" s="98">
        <v>2.84</v>
      </c>
      <c r="I3688" s="98">
        <v>13.5</v>
      </c>
      <c r="J3688" s="99">
        <v>574</v>
      </c>
      <c r="K3688" s="39" t="s">
        <v>69</v>
      </c>
      <c r="L3688" s="1">
        <v>16.52</v>
      </c>
      <c r="M3688" s="1">
        <v>30.02</v>
      </c>
      <c r="N3688" s="100">
        <v>438</v>
      </c>
      <c r="O3688" s="39" t="str">
        <f>+VLOOKUP(C3688,'[1]Notas 3º - TL'!$A$1:$B$678,2,"FALSO")</f>
        <v>SI</v>
      </c>
      <c r="Q3688" s="39"/>
      <c r="R3688" s="80"/>
    </row>
    <row r="3689" spans="3:18" x14ac:dyDescent="0.15">
      <c r="C3689" s="97" t="s">
        <v>3714</v>
      </c>
      <c r="D3689" s="1" t="s">
        <v>68</v>
      </c>
      <c r="E3689" s="80" t="s">
        <v>61</v>
      </c>
      <c r="F3689" s="39" t="s">
        <v>62</v>
      </c>
      <c r="J3689" s="80"/>
      <c r="K3689" s="39"/>
      <c r="N3689" s="100"/>
      <c r="O3689" s="39"/>
      <c r="Q3689" s="39"/>
      <c r="R3689" s="80"/>
    </row>
    <row r="3690" spans="3:18" x14ac:dyDescent="0.15">
      <c r="C3690" s="97" t="s">
        <v>253</v>
      </c>
      <c r="D3690" s="1" t="s">
        <v>85</v>
      </c>
      <c r="E3690" s="80" t="s">
        <v>61</v>
      </c>
      <c r="F3690" s="39" t="s">
        <v>69</v>
      </c>
      <c r="G3690" s="98">
        <v>12.48</v>
      </c>
      <c r="H3690" s="98">
        <v>0.47</v>
      </c>
      <c r="I3690" s="98">
        <v>12.950000000000001</v>
      </c>
      <c r="J3690" s="99">
        <v>760</v>
      </c>
      <c r="K3690" s="39" t="s">
        <v>69</v>
      </c>
      <c r="L3690" s="1">
        <v>18.329999999999998</v>
      </c>
      <c r="M3690" s="1">
        <v>31.28</v>
      </c>
      <c r="N3690" s="100">
        <v>261</v>
      </c>
      <c r="O3690" s="39" t="str">
        <f>+VLOOKUP(C3690,'[1]Notas 3º - TL'!$A$1:$B$678,2,"FALSO")</f>
        <v>SI</v>
      </c>
      <c r="Q3690" s="39"/>
      <c r="R3690" s="80"/>
    </row>
    <row r="3691" spans="3:18" x14ac:dyDescent="0.15">
      <c r="C3691" s="97" t="s">
        <v>3716</v>
      </c>
      <c r="D3691" s="1" t="s">
        <v>60</v>
      </c>
      <c r="E3691" s="80" t="s">
        <v>61</v>
      </c>
      <c r="F3691" s="39" t="s">
        <v>62</v>
      </c>
      <c r="J3691" s="80"/>
      <c r="K3691" s="39"/>
      <c r="N3691" s="100"/>
      <c r="O3691" s="39"/>
      <c r="Q3691" s="39"/>
      <c r="R3691" s="80"/>
    </row>
    <row r="3692" spans="3:18" x14ac:dyDescent="0.15">
      <c r="C3692" s="97" t="s">
        <v>3717</v>
      </c>
      <c r="D3692" s="1" t="s">
        <v>66</v>
      </c>
      <c r="E3692" s="80" t="s">
        <v>61</v>
      </c>
      <c r="F3692" s="39" t="s">
        <v>69</v>
      </c>
      <c r="G3692" s="98">
        <v>12.02</v>
      </c>
      <c r="H3692" s="98">
        <v>0.31</v>
      </c>
      <c r="I3692" s="98">
        <v>12.33</v>
      </c>
      <c r="J3692" s="99">
        <v>969</v>
      </c>
      <c r="K3692" s="39" t="s">
        <v>69</v>
      </c>
      <c r="L3692" s="1">
        <v>15.9</v>
      </c>
      <c r="M3692" s="1">
        <v>28.23</v>
      </c>
      <c r="N3692" s="100">
        <v>675</v>
      </c>
      <c r="O3692" s="39" t="str">
        <f>+VLOOKUP(C3692,'[1]Notas 3º - TL'!$A$1:$B$678,2,"FALSO")</f>
        <v>SI</v>
      </c>
      <c r="Q3692" s="39"/>
      <c r="R3692" s="80"/>
    </row>
    <row r="3693" spans="3:18" x14ac:dyDescent="0.15">
      <c r="C3693" s="97" t="s">
        <v>3718</v>
      </c>
      <c r="D3693" s="1" t="s">
        <v>66</v>
      </c>
      <c r="E3693" s="80" t="s">
        <v>61</v>
      </c>
      <c r="F3693" s="39" t="s">
        <v>62</v>
      </c>
      <c r="J3693" s="80"/>
      <c r="K3693" s="39"/>
      <c r="N3693" s="100"/>
      <c r="O3693" s="39"/>
      <c r="Q3693" s="39"/>
      <c r="R3693" s="80"/>
    </row>
    <row r="3694" spans="3:18" x14ac:dyDescent="0.15">
      <c r="C3694" s="97" t="s">
        <v>3719</v>
      </c>
      <c r="D3694" s="1" t="s">
        <v>85</v>
      </c>
      <c r="E3694" s="80" t="s">
        <v>61</v>
      </c>
      <c r="F3694" s="39" t="s">
        <v>69</v>
      </c>
      <c r="G3694" s="98">
        <v>13.8</v>
      </c>
      <c r="H3694" s="98">
        <v>1.26</v>
      </c>
      <c r="I3694" s="98">
        <v>15.06</v>
      </c>
      <c r="J3694" s="99">
        <v>219</v>
      </c>
      <c r="K3694" s="39" t="s">
        <v>69</v>
      </c>
      <c r="L3694" s="1">
        <v>16.399999999999999</v>
      </c>
      <c r="M3694" s="1">
        <v>31.46</v>
      </c>
      <c r="N3694" s="100">
        <v>242</v>
      </c>
      <c r="O3694" s="39" t="str">
        <f>+VLOOKUP(C3694,'[1]Notas 3º - TL'!$A$1:$B$678,2,"FALSO")</f>
        <v>SI</v>
      </c>
      <c r="Q3694" s="39"/>
      <c r="R3694" s="80"/>
    </row>
    <row r="3695" spans="3:18" x14ac:dyDescent="0.15">
      <c r="C3695" s="97" t="s">
        <v>3720</v>
      </c>
      <c r="D3695" s="1" t="s">
        <v>68</v>
      </c>
      <c r="E3695" s="80" t="s">
        <v>61</v>
      </c>
      <c r="F3695" s="39" t="s">
        <v>62</v>
      </c>
      <c r="J3695" s="80"/>
      <c r="K3695" s="39"/>
      <c r="N3695" s="100"/>
      <c r="O3695" s="39"/>
      <c r="Q3695" s="39"/>
      <c r="R3695" s="80"/>
    </row>
    <row r="3696" spans="3:18" x14ac:dyDescent="0.15">
      <c r="C3696" s="97" t="s">
        <v>3721</v>
      </c>
      <c r="D3696" s="1" t="s">
        <v>64</v>
      </c>
      <c r="E3696" s="80" t="s">
        <v>61</v>
      </c>
      <c r="F3696" s="39" t="s">
        <v>69</v>
      </c>
      <c r="G3696" s="98">
        <v>11.03</v>
      </c>
      <c r="H3696" s="98">
        <v>2.0499999999999998</v>
      </c>
      <c r="I3696" s="98">
        <v>13.079999999999998</v>
      </c>
      <c r="J3696" s="99">
        <v>714</v>
      </c>
      <c r="K3696" s="39" t="s">
        <v>69</v>
      </c>
      <c r="L3696" s="1">
        <v>15.28</v>
      </c>
      <c r="M3696" s="1">
        <v>28.36</v>
      </c>
      <c r="N3696" s="100">
        <v>662</v>
      </c>
      <c r="O3696" s="39" t="str">
        <f>+VLOOKUP(C3696,'[1]Notas 3º - TL'!$A$1:$B$678,2,"FALSO")</f>
        <v>SI</v>
      </c>
      <c r="Q3696" s="39"/>
      <c r="R3696" s="80"/>
    </row>
    <row r="3697" spans="3:18" x14ac:dyDescent="0.15">
      <c r="C3697" s="97" t="s">
        <v>3722</v>
      </c>
      <c r="D3697" s="1" t="s">
        <v>72</v>
      </c>
      <c r="E3697" s="80" t="s">
        <v>61</v>
      </c>
      <c r="F3697" s="39" t="s">
        <v>62</v>
      </c>
      <c r="J3697" s="80"/>
      <c r="K3697" s="39"/>
      <c r="N3697" s="100"/>
      <c r="O3697" s="39"/>
      <c r="Q3697" s="39"/>
      <c r="R3697" s="80"/>
    </row>
    <row r="3698" spans="3:18" x14ac:dyDescent="0.15">
      <c r="C3698" s="97" t="s">
        <v>3723</v>
      </c>
      <c r="D3698" s="1" t="s">
        <v>68</v>
      </c>
      <c r="E3698" s="80" t="s">
        <v>61</v>
      </c>
      <c r="F3698" s="39" t="s">
        <v>62</v>
      </c>
      <c r="J3698" s="80"/>
      <c r="K3698" s="39"/>
      <c r="N3698" s="100"/>
      <c r="O3698" s="39"/>
      <c r="Q3698" s="39"/>
      <c r="R3698" s="80"/>
    </row>
    <row r="3699" spans="3:18" x14ac:dyDescent="0.15">
      <c r="C3699" s="97" t="s">
        <v>3724</v>
      </c>
      <c r="D3699" s="1" t="s">
        <v>68</v>
      </c>
      <c r="E3699" s="80" t="s">
        <v>61</v>
      </c>
      <c r="F3699" s="39" t="s">
        <v>62</v>
      </c>
      <c r="J3699" s="80"/>
      <c r="K3699" s="39"/>
      <c r="N3699" s="100"/>
      <c r="O3699" s="39"/>
      <c r="Q3699" s="39"/>
      <c r="R3699" s="80"/>
    </row>
    <row r="3700" spans="3:18" x14ac:dyDescent="0.15">
      <c r="C3700" s="97" t="s">
        <v>3725</v>
      </c>
      <c r="D3700" s="1" t="s">
        <v>66</v>
      </c>
      <c r="E3700" s="80" t="s">
        <v>61</v>
      </c>
      <c r="F3700" s="39" t="s">
        <v>62</v>
      </c>
      <c r="J3700" s="80"/>
      <c r="K3700" s="39"/>
      <c r="N3700" s="100"/>
      <c r="O3700" s="39"/>
      <c r="Q3700" s="39"/>
      <c r="R3700" s="80"/>
    </row>
    <row r="3701" spans="3:18" x14ac:dyDescent="0.15">
      <c r="C3701" s="97" t="s">
        <v>3728</v>
      </c>
      <c r="D3701" s="1" t="s">
        <v>66</v>
      </c>
      <c r="E3701" s="80" t="s">
        <v>61</v>
      </c>
      <c r="F3701" s="39" t="s">
        <v>62</v>
      </c>
      <c r="J3701" s="80"/>
      <c r="K3701" s="39"/>
      <c r="N3701" s="100"/>
      <c r="O3701" s="39"/>
      <c r="Q3701" s="39"/>
      <c r="R3701" s="80"/>
    </row>
    <row r="3702" spans="3:18" x14ac:dyDescent="0.15">
      <c r="C3702" s="97" t="s">
        <v>3726</v>
      </c>
      <c r="D3702" s="1" t="s">
        <v>64</v>
      </c>
      <c r="E3702" s="80" t="s">
        <v>61</v>
      </c>
      <c r="F3702" s="39" t="s">
        <v>69</v>
      </c>
      <c r="G3702" s="1">
        <v>12.27</v>
      </c>
      <c r="H3702" s="1">
        <v>1.26</v>
      </c>
      <c r="I3702" s="1">
        <v>13.53</v>
      </c>
      <c r="J3702" s="80">
        <v>560</v>
      </c>
      <c r="K3702" s="39" t="s">
        <v>62</v>
      </c>
      <c r="N3702" s="100"/>
      <c r="O3702" s="39"/>
      <c r="Q3702" s="39"/>
      <c r="R3702" s="80"/>
    </row>
    <row r="3703" spans="3:18" x14ac:dyDescent="0.15">
      <c r="C3703" s="97" t="s">
        <v>3727</v>
      </c>
      <c r="D3703" s="1" t="s">
        <v>66</v>
      </c>
      <c r="E3703" s="80" t="s">
        <v>88</v>
      </c>
      <c r="F3703" s="39" t="s">
        <v>69</v>
      </c>
      <c r="G3703" s="98">
        <v>11.48</v>
      </c>
      <c r="H3703" s="98">
        <v>0.15</v>
      </c>
      <c r="I3703" s="98">
        <v>11.63</v>
      </c>
      <c r="J3703" s="99">
        <v>1162</v>
      </c>
      <c r="K3703" s="39" t="s">
        <v>69</v>
      </c>
      <c r="L3703" s="1">
        <v>15.93</v>
      </c>
      <c r="M3703" s="1">
        <v>27.560000000000002</v>
      </c>
      <c r="N3703" s="100">
        <v>737</v>
      </c>
      <c r="O3703" s="39" t="s">
        <v>62</v>
      </c>
      <c r="Q3703" s="39"/>
      <c r="R3703" s="80"/>
    </row>
    <row r="3704" spans="3:18" x14ac:dyDescent="0.15">
      <c r="C3704" s="97" t="s">
        <v>3729</v>
      </c>
      <c r="D3704" s="1" t="s">
        <v>66</v>
      </c>
      <c r="E3704" s="80" t="s">
        <v>61</v>
      </c>
      <c r="F3704" s="39" t="s">
        <v>62</v>
      </c>
      <c r="J3704" s="80"/>
      <c r="K3704" s="39"/>
      <c r="N3704" s="100"/>
      <c r="O3704" s="39"/>
      <c r="Q3704" s="39"/>
      <c r="R3704" s="80"/>
    </row>
    <row r="3705" spans="3:18" x14ac:dyDescent="0.15">
      <c r="C3705" s="97" t="s">
        <v>3730</v>
      </c>
      <c r="D3705" s="1" t="s">
        <v>66</v>
      </c>
      <c r="E3705" s="80" t="s">
        <v>61</v>
      </c>
      <c r="F3705" s="39" t="s">
        <v>62</v>
      </c>
      <c r="J3705" s="80"/>
      <c r="K3705" s="39"/>
      <c r="N3705" s="100"/>
      <c r="O3705" s="39"/>
      <c r="Q3705" s="39"/>
      <c r="R3705" s="80"/>
    </row>
    <row r="3706" spans="3:18" x14ac:dyDescent="0.15">
      <c r="C3706" s="97" t="s">
        <v>3731</v>
      </c>
      <c r="D3706" s="1" t="s">
        <v>82</v>
      </c>
      <c r="E3706" s="80" t="s">
        <v>61</v>
      </c>
      <c r="F3706" s="39" t="s">
        <v>69</v>
      </c>
      <c r="G3706" s="1">
        <v>11.17</v>
      </c>
      <c r="H3706" s="1">
        <v>0.47</v>
      </c>
      <c r="I3706" s="1">
        <v>11.64</v>
      </c>
      <c r="J3706" s="80">
        <v>1156</v>
      </c>
      <c r="K3706" s="39" t="s">
        <v>62</v>
      </c>
      <c r="N3706" s="100"/>
      <c r="O3706" s="39"/>
      <c r="Q3706" s="39"/>
      <c r="R3706" s="80"/>
    </row>
    <row r="3707" spans="3:18" x14ac:dyDescent="0.15">
      <c r="C3707" s="97" t="s">
        <v>3732</v>
      </c>
      <c r="D3707" s="1" t="s">
        <v>85</v>
      </c>
      <c r="E3707" s="80" t="s">
        <v>61</v>
      </c>
      <c r="F3707" s="39" t="s">
        <v>69</v>
      </c>
      <c r="G3707" s="1">
        <v>11.12</v>
      </c>
      <c r="H3707" s="1">
        <v>0.63</v>
      </c>
      <c r="I3707" s="1">
        <v>11.75</v>
      </c>
      <c r="J3707" s="80">
        <v>1131</v>
      </c>
      <c r="K3707" s="39" t="s">
        <v>62</v>
      </c>
      <c r="N3707" s="100"/>
      <c r="O3707" s="39"/>
      <c r="Q3707" s="39"/>
      <c r="R3707" s="80"/>
    </row>
    <row r="3708" spans="3:18" x14ac:dyDescent="0.15">
      <c r="C3708" s="97" t="s">
        <v>3733</v>
      </c>
      <c r="D3708" s="1" t="s">
        <v>85</v>
      </c>
      <c r="E3708" s="80" t="s">
        <v>61</v>
      </c>
      <c r="F3708" s="39" t="s">
        <v>69</v>
      </c>
      <c r="G3708" s="1">
        <v>13.12</v>
      </c>
      <c r="H3708" s="1">
        <v>1.1000000000000001</v>
      </c>
      <c r="I3708" s="1">
        <v>14.219999999999999</v>
      </c>
      <c r="J3708" s="80">
        <v>380</v>
      </c>
      <c r="K3708" s="39" t="s">
        <v>62</v>
      </c>
      <c r="N3708" s="100"/>
      <c r="O3708" s="39"/>
      <c r="Q3708" s="39"/>
      <c r="R3708" s="80"/>
    </row>
    <row r="3709" spans="3:18" x14ac:dyDescent="0.15">
      <c r="C3709" s="97" t="s">
        <v>3734</v>
      </c>
      <c r="D3709" s="1" t="s">
        <v>72</v>
      </c>
      <c r="E3709" s="80" t="s">
        <v>61</v>
      </c>
      <c r="F3709" s="39" t="s">
        <v>69</v>
      </c>
      <c r="G3709" s="1">
        <v>12.6</v>
      </c>
      <c r="H3709" s="1">
        <v>1.89</v>
      </c>
      <c r="I3709" s="1">
        <v>14.49</v>
      </c>
      <c r="J3709" s="80">
        <v>312</v>
      </c>
      <c r="K3709" s="39" t="s">
        <v>62</v>
      </c>
      <c r="N3709" s="100"/>
      <c r="O3709" s="39"/>
      <c r="Q3709" s="39"/>
      <c r="R3709" s="80"/>
    </row>
    <row r="3710" spans="3:18" x14ac:dyDescent="0.15">
      <c r="C3710" s="97" t="s">
        <v>3735</v>
      </c>
      <c r="D3710" s="1" t="s">
        <v>79</v>
      </c>
      <c r="E3710" s="80" t="s">
        <v>61</v>
      </c>
      <c r="F3710" s="39" t="s">
        <v>62</v>
      </c>
      <c r="J3710" s="80"/>
      <c r="K3710" s="39"/>
      <c r="N3710" s="100"/>
      <c r="O3710" s="39"/>
      <c r="Q3710" s="39"/>
      <c r="R3710" s="80"/>
    </row>
    <row r="3711" spans="3:18" x14ac:dyDescent="0.15">
      <c r="C3711" s="97" t="s">
        <v>3736</v>
      </c>
      <c r="D3711" s="1" t="s">
        <v>68</v>
      </c>
      <c r="E3711" s="80" t="s">
        <v>61</v>
      </c>
      <c r="F3711" s="39" t="s">
        <v>62</v>
      </c>
      <c r="J3711" s="80"/>
      <c r="K3711" s="39"/>
      <c r="N3711" s="100"/>
      <c r="O3711" s="39"/>
      <c r="Q3711" s="39"/>
      <c r="R3711" s="80"/>
    </row>
    <row r="3712" spans="3:18" x14ac:dyDescent="0.15">
      <c r="C3712" s="97" t="s">
        <v>3737</v>
      </c>
      <c r="D3712" s="1" t="s">
        <v>79</v>
      </c>
      <c r="E3712" s="80" t="s">
        <v>61</v>
      </c>
      <c r="F3712" s="39" t="s">
        <v>69</v>
      </c>
      <c r="G3712" s="1">
        <v>10.63</v>
      </c>
      <c r="H3712" s="1">
        <v>0.78</v>
      </c>
      <c r="I3712" s="1">
        <v>11.41</v>
      </c>
      <c r="J3712" s="80">
        <v>1217</v>
      </c>
      <c r="K3712" s="39" t="s">
        <v>62</v>
      </c>
      <c r="N3712" s="100"/>
      <c r="O3712" s="39"/>
      <c r="Q3712" s="39"/>
      <c r="R3712" s="80"/>
    </row>
    <row r="3713" spans="3:18" x14ac:dyDescent="0.15">
      <c r="C3713" s="97" t="s">
        <v>3738</v>
      </c>
      <c r="D3713" s="1" t="s">
        <v>68</v>
      </c>
      <c r="E3713" s="80" t="s">
        <v>61</v>
      </c>
      <c r="F3713" s="39" t="s">
        <v>62</v>
      </c>
      <c r="J3713" s="80"/>
      <c r="K3713" s="39"/>
      <c r="N3713" s="100"/>
      <c r="O3713" s="39"/>
      <c r="Q3713" s="39"/>
      <c r="R3713" s="80"/>
    </row>
    <row r="3714" spans="3:18" x14ac:dyDescent="0.15">
      <c r="C3714" s="97" t="s">
        <v>3739</v>
      </c>
      <c r="D3714" s="1" t="s">
        <v>66</v>
      </c>
      <c r="E3714" s="80" t="s">
        <v>61</v>
      </c>
      <c r="F3714" s="39" t="s">
        <v>62</v>
      </c>
      <c r="J3714" s="80"/>
      <c r="K3714" s="39"/>
      <c r="N3714" s="100"/>
      <c r="O3714" s="39"/>
      <c r="Q3714" s="39"/>
      <c r="R3714" s="80"/>
    </row>
    <row r="3715" spans="3:18" x14ac:dyDescent="0.15">
      <c r="C3715" s="97" t="s">
        <v>3740</v>
      </c>
      <c r="D3715" s="1" t="s">
        <v>85</v>
      </c>
      <c r="E3715" s="80" t="s">
        <v>61</v>
      </c>
      <c r="F3715" s="39" t="s">
        <v>62</v>
      </c>
      <c r="J3715" s="80"/>
      <c r="K3715" s="39"/>
      <c r="N3715" s="100"/>
      <c r="O3715" s="39"/>
      <c r="Q3715" s="39"/>
      <c r="R3715" s="80"/>
    </row>
    <row r="3716" spans="3:18" x14ac:dyDescent="0.15">
      <c r="C3716" s="97" t="s">
        <v>3741</v>
      </c>
      <c r="D3716" s="1" t="s">
        <v>72</v>
      </c>
      <c r="E3716" s="80" t="s">
        <v>61</v>
      </c>
      <c r="F3716" s="39" t="s">
        <v>62</v>
      </c>
      <c r="J3716" s="80"/>
      <c r="K3716" s="39"/>
      <c r="N3716" s="100"/>
      <c r="O3716" s="39"/>
      <c r="Q3716" s="39"/>
      <c r="R3716" s="80"/>
    </row>
    <row r="3717" spans="3:18" x14ac:dyDescent="0.15">
      <c r="C3717" s="97" t="s">
        <v>3742</v>
      </c>
      <c r="D3717" s="1" t="s">
        <v>66</v>
      </c>
      <c r="E3717" s="80" t="s">
        <v>88</v>
      </c>
      <c r="F3717" s="39" t="s">
        <v>62</v>
      </c>
      <c r="J3717" s="80"/>
      <c r="K3717" s="39"/>
      <c r="N3717" s="100"/>
      <c r="O3717" s="39"/>
      <c r="Q3717" s="39"/>
      <c r="R3717" s="80"/>
    </row>
    <row r="3718" spans="3:18" x14ac:dyDescent="0.15">
      <c r="C3718" s="97" t="s">
        <v>3743</v>
      </c>
      <c r="D3718" s="1" t="s">
        <v>79</v>
      </c>
      <c r="E3718" s="80" t="s">
        <v>61</v>
      </c>
      <c r="F3718" s="39" t="s">
        <v>69</v>
      </c>
      <c r="G3718" s="98">
        <v>12.88</v>
      </c>
      <c r="H3718" s="98">
        <v>2.0499999999999998</v>
      </c>
      <c r="I3718" s="98">
        <v>14.93</v>
      </c>
      <c r="J3718" s="99">
        <v>236</v>
      </c>
      <c r="K3718" s="39" t="s">
        <v>69</v>
      </c>
      <c r="L3718" s="1">
        <v>16.989999999999998</v>
      </c>
      <c r="M3718" s="1">
        <v>31.919999999999998</v>
      </c>
      <c r="N3718" s="100">
        <v>196</v>
      </c>
      <c r="O3718" s="39" t="s">
        <v>62</v>
      </c>
      <c r="Q3718" s="39"/>
      <c r="R3718" s="80"/>
    </row>
    <row r="3719" spans="3:18" x14ac:dyDescent="0.15">
      <c r="C3719" s="97" t="s">
        <v>3744</v>
      </c>
      <c r="D3719" s="1" t="s">
        <v>82</v>
      </c>
      <c r="E3719" s="80" t="s">
        <v>61</v>
      </c>
      <c r="F3719" s="39" t="s">
        <v>62</v>
      </c>
      <c r="J3719" s="80"/>
      <c r="K3719" s="39"/>
      <c r="N3719" s="100"/>
      <c r="O3719" s="39"/>
      <c r="Q3719" s="39"/>
      <c r="R3719" s="80"/>
    </row>
    <row r="3720" spans="3:18" x14ac:dyDescent="0.15">
      <c r="C3720" s="97" t="s">
        <v>3745</v>
      </c>
      <c r="D3720" s="1" t="s">
        <v>82</v>
      </c>
      <c r="E3720" s="80" t="s">
        <v>61</v>
      </c>
      <c r="F3720" s="39" t="s">
        <v>62</v>
      </c>
      <c r="J3720" s="80"/>
      <c r="K3720" s="39"/>
      <c r="N3720" s="100"/>
      <c r="O3720" s="39"/>
      <c r="Q3720" s="39"/>
      <c r="R3720" s="80"/>
    </row>
    <row r="3721" spans="3:18" x14ac:dyDescent="0.15">
      <c r="C3721" s="97" t="s">
        <v>3746</v>
      </c>
      <c r="D3721" s="1" t="s">
        <v>72</v>
      </c>
      <c r="E3721" s="80" t="s">
        <v>61</v>
      </c>
      <c r="F3721" s="39" t="s">
        <v>62</v>
      </c>
      <c r="J3721" s="80"/>
      <c r="K3721" s="39"/>
      <c r="N3721" s="100"/>
      <c r="O3721" s="39"/>
      <c r="Q3721" s="39"/>
      <c r="R3721" s="80"/>
    </row>
    <row r="3722" spans="3:18" x14ac:dyDescent="0.15">
      <c r="C3722" s="97" t="s">
        <v>3747</v>
      </c>
      <c r="D3722" s="1" t="s">
        <v>68</v>
      </c>
      <c r="E3722" s="80" t="s">
        <v>61</v>
      </c>
      <c r="F3722" s="39" t="s">
        <v>62</v>
      </c>
      <c r="J3722" s="80"/>
      <c r="K3722" s="39"/>
      <c r="N3722" s="100"/>
      <c r="O3722" s="39"/>
      <c r="Q3722" s="39"/>
      <c r="R3722" s="80"/>
    </row>
    <row r="3723" spans="3:18" x14ac:dyDescent="0.15">
      <c r="C3723" s="97" t="s">
        <v>3748</v>
      </c>
      <c r="D3723" s="1" t="s">
        <v>82</v>
      </c>
      <c r="E3723" s="80" t="s">
        <v>61</v>
      </c>
      <c r="F3723" s="39" t="s">
        <v>62</v>
      </c>
      <c r="J3723" s="80"/>
      <c r="K3723" s="39"/>
      <c r="N3723" s="100"/>
      <c r="O3723" s="39"/>
      <c r="Q3723" s="39"/>
      <c r="R3723" s="80"/>
    </row>
    <row r="3724" spans="3:18" x14ac:dyDescent="0.15">
      <c r="C3724" s="97" t="s">
        <v>3749</v>
      </c>
      <c r="D3724" s="1" t="s">
        <v>68</v>
      </c>
      <c r="E3724" s="80" t="s">
        <v>61</v>
      </c>
      <c r="F3724" s="39" t="s">
        <v>62</v>
      </c>
      <c r="J3724" s="80"/>
      <c r="K3724" s="39"/>
      <c r="N3724" s="100"/>
      <c r="O3724" s="39"/>
      <c r="Q3724" s="39"/>
      <c r="R3724" s="80"/>
    </row>
    <row r="3725" spans="3:18" x14ac:dyDescent="0.15">
      <c r="C3725" s="97" t="s">
        <v>3750</v>
      </c>
      <c r="D3725" s="1" t="s">
        <v>64</v>
      </c>
      <c r="E3725" s="80" t="s">
        <v>61</v>
      </c>
      <c r="F3725" s="39" t="s">
        <v>62</v>
      </c>
      <c r="J3725" s="80"/>
      <c r="K3725" s="39"/>
      <c r="N3725" s="100"/>
      <c r="O3725" s="39"/>
      <c r="Q3725" s="39"/>
      <c r="R3725" s="80"/>
    </row>
    <row r="3726" spans="3:18" x14ac:dyDescent="0.15">
      <c r="C3726" s="97" t="s">
        <v>3751</v>
      </c>
      <c r="D3726" s="1" t="s">
        <v>82</v>
      </c>
      <c r="E3726" s="80" t="s">
        <v>61</v>
      </c>
      <c r="F3726" s="39" t="s">
        <v>62</v>
      </c>
      <c r="J3726" s="80"/>
      <c r="K3726" s="39"/>
      <c r="N3726" s="100"/>
      <c r="O3726" s="39"/>
      <c r="Q3726" s="39"/>
      <c r="R3726" s="80"/>
    </row>
    <row r="3727" spans="3:18" x14ac:dyDescent="0.15">
      <c r="C3727" s="97" t="s">
        <v>3752</v>
      </c>
      <c r="D3727" s="1" t="s">
        <v>68</v>
      </c>
      <c r="E3727" s="80" t="s">
        <v>61</v>
      </c>
      <c r="F3727" s="39" t="s">
        <v>62</v>
      </c>
      <c r="J3727" s="80"/>
      <c r="K3727" s="39"/>
      <c r="N3727" s="100"/>
      <c r="O3727" s="39"/>
      <c r="Q3727" s="39"/>
      <c r="R3727" s="80"/>
    </row>
    <row r="3728" spans="3:18" x14ac:dyDescent="0.15">
      <c r="C3728" s="97" t="s">
        <v>3753</v>
      </c>
      <c r="D3728" s="1" t="s">
        <v>60</v>
      </c>
      <c r="E3728" s="80" t="s">
        <v>61</v>
      </c>
      <c r="F3728" s="39" t="s">
        <v>69</v>
      </c>
      <c r="G3728" s="98">
        <v>11.5</v>
      </c>
      <c r="H3728" s="98">
        <v>0.15</v>
      </c>
      <c r="I3728" s="98">
        <v>11.65</v>
      </c>
      <c r="J3728" s="99">
        <v>1152</v>
      </c>
      <c r="K3728" s="39" t="s">
        <v>69</v>
      </c>
      <c r="L3728" s="1">
        <v>16.25</v>
      </c>
      <c r="M3728" s="1">
        <v>27.9</v>
      </c>
      <c r="N3728" s="100">
        <v>710</v>
      </c>
      <c r="O3728" s="39" t="str">
        <f>+VLOOKUP(C3728,'[1]Notas 3º - TL'!$A$1:$B$678,2,"FALSO")</f>
        <v>SI</v>
      </c>
      <c r="Q3728" s="39"/>
      <c r="R3728" s="80"/>
    </row>
    <row r="3729" spans="3:18" x14ac:dyDescent="0.15">
      <c r="C3729" s="97" t="s">
        <v>3754</v>
      </c>
      <c r="D3729" s="1" t="s">
        <v>60</v>
      </c>
      <c r="E3729" s="80" t="s">
        <v>61</v>
      </c>
      <c r="F3729" s="39" t="s">
        <v>62</v>
      </c>
      <c r="J3729" s="80"/>
      <c r="K3729" s="39"/>
      <c r="N3729" s="100"/>
      <c r="O3729" s="39"/>
      <c r="Q3729" s="39"/>
      <c r="R3729" s="80"/>
    </row>
    <row r="3730" spans="3:18" x14ac:dyDescent="0.15">
      <c r="C3730" s="97" t="s">
        <v>3755</v>
      </c>
      <c r="D3730" s="1" t="s">
        <v>72</v>
      </c>
      <c r="E3730" s="80" t="s">
        <v>61</v>
      </c>
      <c r="F3730" s="39" t="s">
        <v>62</v>
      </c>
      <c r="J3730" s="80"/>
      <c r="K3730" s="39"/>
      <c r="N3730" s="100"/>
      <c r="O3730" s="39"/>
      <c r="Q3730" s="39"/>
      <c r="R3730" s="80"/>
    </row>
    <row r="3731" spans="3:18" x14ac:dyDescent="0.15">
      <c r="C3731" s="97" t="s">
        <v>3756</v>
      </c>
      <c r="D3731" s="1" t="s">
        <v>60</v>
      </c>
      <c r="E3731" s="80" t="s">
        <v>61</v>
      </c>
      <c r="F3731" s="39" t="s">
        <v>62</v>
      </c>
      <c r="J3731" s="80"/>
      <c r="K3731" s="39"/>
      <c r="N3731" s="100"/>
      <c r="O3731" s="39"/>
      <c r="Q3731" s="39"/>
      <c r="R3731" s="80"/>
    </row>
    <row r="3732" spans="3:18" x14ac:dyDescent="0.15">
      <c r="C3732" s="97" t="s">
        <v>3757</v>
      </c>
      <c r="D3732" s="1" t="s">
        <v>82</v>
      </c>
      <c r="E3732" s="80" t="s">
        <v>61</v>
      </c>
      <c r="F3732" s="39" t="s">
        <v>62</v>
      </c>
      <c r="J3732" s="80"/>
      <c r="K3732" s="39"/>
      <c r="N3732" s="100"/>
      <c r="O3732" s="39"/>
      <c r="Q3732" s="39"/>
      <c r="R3732" s="80"/>
    </row>
    <row r="3733" spans="3:18" x14ac:dyDescent="0.15">
      <c r="C3733" s="97" t="s">
        <v>3758</v>
      </c>
      <c r="D3733" s="1" t="s">
        <v>82</v>
      </c>
      <c r="E3733" s="80" t="s">
        <v>61</v>
      </c>
      <c r="F3733" s="39" t="s">
        <v>62</v>
      </c>
      <c r="J3733" s="80"/>
      <c r="K3733" s="39"/>
      <c r="N3733" s="100"/>
      <c r="O3733" s="39"/>
      <c r="Q3733" s="39"/>
      <c r="R3733" s="80"/>
    </row>
    <row r="3734" spans="3:18" x14ac:dyDescent="0.15">
      <c r="C3734" s="97" t="s">
        <v>3759</v>
      </c>
      <c r="D3734" s="1" t="s">
        <v>72</v>
      </c>
      <c r="E3734" s="80" t="s">
        <v>61</v>
      </c>
      <c r="F3734" s="39" t="s">
        <v>69</v>
      </c>
      <c r="G3734" s="1">
        <v>11.1</v>
      </c>
      <c r="H3734" s="1">
        <v>1.42</v>
      </c>
      <c r="I3734" s="1">
        <v>12.52</v>
      </c>
      <c r="J3734" s="80">
        <v>914</v>
      </c>
      <c r="K3734" s="39" t="s">
        <v>62</v>
      </c>
      <c r="N3734" s="100"/>
      <c r="O3734" s="39"/>
      <c r="Q3734" s="39"/>
      <c r="R3734" s="80"/>
    </row>
    <row r="3735" spans="3:18" x14ac:dyDescent="0.15">
      <c r="C3735" s="97" t="s">
        <v>3760</v>
      </c>
      <c r="D3735" s="1" t="s">
        <v>82</v>
      </c>
      <c r="E3735" s="80" t="s">
        <v>61</v>
      </c>
      <c r="F3735" s="39" t="s">
        <v>62</v>
      </c>
      <c r="J3735" s="80"/>
      <c r="K3735" s="39"/>
      <c r="N3735" s="100"/>
      <c r="O3735" s="39"/>
      <c r="Q3735" s="39"/>
      <c r="R3735" s="80"/>
    </row>
    <row r="3736" spans="3:18" x14ac:dyDescent="0.15">
      <c r="C3736" s="97" t="s">
        <v>3761</v>
      </c>
      <c r="D3736" s="1" t="s">
        <v>68</v>
      </c>
      <c r="E3736" s="80" t="s">
        <v>61</v>
      </c>
      <c r="F3736" s="39" t="s">
        <v>62</v>
      </c>
      <c r="J3736" s="80"/>
      <c r="K3736" s="39"/>
      <c r="N3736" s="100"/>
      <c r="O3736" s="39"/>
      <c r="Q3736" s="39"/>
      <c r="R3736" s="80"/>
    </row>
    <row r="3737" spans="3:18" x14ac:dyDescent="0.15">
      <c r="C3737" s="97" t="s">
        <v>3762</v>
      </c>
      <c r="D3737" s="1" t="s">
        <v>66</v>
      </c>
      <c r="E3737" s="80" t="s">
        <v>61</v>
      </c>
      <c r="F3737" s="39" t="s">
        <v>62</v>
      </c>
      <c r="J3737" s="80"/>
      <c r="K3737" s="39"/>
      <c r="N3737" s="100"/>
      <c r="O3737" s="39"/>
      <c r="Q3737" s="39"/>
      <c r="R3737" s="80"/>
    </row>
    <row r="3738" spans="3:18" x14ac:dyDescent="0.15">
      <c r="C3738" s="97" t="s">
        <v>3763</v>
      </c>
      <c r="D3738" s="1" t="s">
        <v>64</v>
      </c>
      <c r="E3738" s="80" t="s">
        <v>88</v>
      </c>
      <c r="F3738" s="39" t="s">
        <v>69</v>
      </c>
      <c r="G3738" s="1">
        <v>11.49</v>
      </c>
      <c r="H3738" s="1">
        <v>2.25</v>
      </c>
      <c r="I3738" s="1">
        <v>13.74</v>
      </c>
      <c r="J3738" s="80">
        <v>504</v>
      </c>
      <c r="K3738" s="39" t="s">
        <v>62</v>
      </c>
      <c r="N3738" s="100"/>
      <c r="O3738" s="39"/>
      <c r="Q3738" s="39"/>
      <c r="R3738" s="80"/>
    </row>
    <row r="3739" spans="3:18" x14ac:dyDescent="0.15">
      <c r="C3739" s="97" t="s">
        <v>3764</v>
      </c>
      <c r="D3739" s="1" t="s">
        <v>85</v>
      </c>
      <c r="E3739" s="80" t="s">
        <v>61</v>
      </c>
      <c r="F3739" s="39" t="s">
        <v>69</v>
      </c>
      <c r="G3739" s="98">
        <v>14.44</v>
      </c>
      <c r="H3739" s="98">
        <v>1.57</v>
      </c>
      <c r="I3739" s="98">
        <v>16.009999999999998</v>
      </c>
      <c r="J3739" s="99">
        <v>95</v>
      </c>
      <c r="K3739" s="39" t="s">
        <v>69</v>
      </c>
      <c r="L3739" s="1">
        <v>17.399999999999999</v>
      </c>
      <c r="M3739" s="1">
        <v>33.409999999999997</v>
      </c>
      <c r="N3739" s="100">
        <v>94</v>
      </c>
      <c r="O3739" s="39" t="str">
        <f>+VLOOKUP(C3739,'[1]Notas 3º - TL'!$A$1:$B$678,2,"FALSO")</f>
        <v>SI</v>
      </c>
      <c r="Q3739" s="39"/>
      <c r="R3739" s="80"/>
    </row>
    <row r="3740" spans="3:18" x14ac:dyDescent="0.15">
      <c r="C3740" s="97" t="s">
        <v>3765</v>
      </c>
      <c r="D3740" s="1" t="s">
        <v>72</v>
      </c>
      <c r="E3740" s="80" t="s">
        <v>61</v>
      </c>
      <c r="F3740" s="39" t="s">
        <v>62</v>
      </c>
      <c r="J3740" s="80"/>
      <c r="K3740" s="39"/>
      <c r="N3740" s="100"/>
      <c r="O3740" s="39"/>
      <c r="Q3740" s="39"/>
      <c r="R3740" s="80"/>
    </row>
    <row r="3741" spans="3:18" x14ac:dyDescent="0.15">
      <c r="C3741" s="97" t="s">
        <v>3766</v>
      </c>
      <c r="D3741" s="1" t="s">
        <v>72</v>
      </c>
      <c r="E3741" s="80" t="s">
        <v>61</v>
      </c>
      <c r="F3741" s="39" t="s">
        <v>62</v>
      </c>
      <c r="J3741" s="80"/>
      <c r="K3741" s="39"/>
      <c r="N3741" s="100"/>
      <c r="O3741" s="39"/>
      <c r="Q3741" s="39"/>
      <c r="R3741" s="80"/>
    </row>
    <row r="3742" spans="3:18" x14ac:dyDescent="0.15">
      <c r="C3742" s="97" t="s">
        <v>3767</v>
      </c>
      <c r="D3742" s="1" t="s">
        <v>60</v>
      </c>
      <c r="E3742" s="80" t="s">
        <v>61</v>
      </c>
      <c r="F3742" s="39" t="s">
        <v>62</v>
      </c>
      <c r="J3742" s="80"/>
      <c r="K3742" s="39"/>
      <c r="N3742" s="100"/>
      <c r="O3742" s="39"/>
      <c r="Q3742" s="39"/>
      <c r="R3742" s="80"/>
    </row>
    <row r="3743" spans="3:18" x14ac:dyDescent="0.15">
      <c r="C3743" s="97" t="s">
        <v>3768</v>
      </c>
      <c r="D3743" s="1" t="s">
        <v>85</v>
      </c>
      <c r="E3743" s="80" t="s">
        <v>61</v>
      </c>
      <c r="F3743" s="39" t="s">
        <v>62</v>
      </c>
      <c r="J3743" s="80"/>
      <c r="K3743" s="39"/>
      <c r="N3743" s="100"/>
      <c r="O3743" s="39"/>
      <c r="Q3743" s="39"/>
      <c r="R3743" s="80"/>
    </row>
    <row r="3744" spans="3:18" x14ac:dyDescent="0.15">
      <c r="C3744" s="97" t="s">
        <v>3769</v>
      </c>
      <c r="D3744" s="1" t="s">
        <v>68</v>
      </c>
      <c r="E3744" s="80" t="s">
        <v>61</v>
      </c>
      <c r="F3744" s="39" t="s">
        <v>62</v>
      </c>
      <c r="J3744" s="80"/>
      <c r="K3744" s="39"/>
      <c r="N3744" s="100"/>
      <c r="O3744" s="39"/>
      <c r="Q3744" s="39"/>
      <c r="R3744" s="80"/>
    </row>
    <row r="3745" spans="3:18" x14ac:dyDescent="0.15">
      <c r="C3745" s="97" t="s">
        <v>3770</v>
      </c>
      <c r="D3745" s="1" t="s">
        <v>60</v>
      </c>
      <c r="E3745" s="80" t="s">
        <v>61</v>
      </c>
      <c r="F3745" s="39" t="s">
        <v>62</v>
      </c>
      <c r="J3745" s="80"/>
      <c r="K3745" s="39"/>
      <c r="N3745" s="100"/>
      <c r="O3745" s="39"/>
      <c r="Q3745" s="39"/>
      <c r="R3745" s="80"/>
    </row>
    <row r="3746" spans="3:18" x14ac:dyDescent="0.15">
      <c r="C3746" s="97" t="s">
        <v>575</v>
      </c>
      <c r="D3746" s="1" t="s">
        <v>79</v>
      </c>
      <c r="E3746" s="80" t="s">
        <v>61</v>
      </c>
      <c r="F3746" s="39" t="s">
        <v>69</v>
      </c>
      <c r="G3746" s="98">
        <v>11.79</v>
      </c>
      <c r="H3746" s="98">
        <v>0.47</v>
      </c>
      <c r="I3746" s="98">
        <v>12.26</v>
      </c>
      <c r="J3746" s="99">
        <v>991</v>
      </c>
      <c r="K3746" s="39" t="s">
        <v>69</v>
      </c>
      <c r="L3746" s="1">
        <v>18.96</v>
      </c>
      <c r="M3746" s="1">
        <v>31.22</v>
      </c>
      <c r="N3746" s="100">
        <v>270</v>
      </c>
      <c r="O3746" s="39" t="str">
        <f>+VLOOKUP(C3746,'[1]Notas 3º - TL'!$A$1:$B$678,2,"FALSO")</f>
        <v>SI</v>
      </c>
      <c r="Q3746" s="39"/>
      <c r="R3746" s="80"/>
    </row>
    <row r="3747" spans="3:18" x14ac:dyDescent="0.15">
      <c r="C3747" s="97" t="s">
        <v>3772</v>
      </c>
      <c r="D3747" s="1" t="s">
        <v>68</v>
      </c>
      <c r="E3747" s="80" t="s">
        <v>88</v>
      </c>
      <c r="F3747" s="39" t="s">
        <v>62</v>
      </c>
      <c r="J3747" s="80"/>
      <c r="K3747" s="39"/>
      <c r="N3747" s="100"/>
      <c r="O3747" s="39"/>
      <c r="Q3747" s="39"/>
      <c r="R3747" s="80"/>
    </row>
    <row r="3748" spans="3:18" x14ac:dyDescent="0.15">
      <c r="C3748" s="97" t="s">
        <v>3773</v>
      </c>
      <c r="D3748" s="1" t="s">
        <v>72</v>
      </c>
      <c r="E3748" s="80" t="s">
        <v>61</v>
      </c>
      <c r="F3748" s="39" t="s">
        <v>69</v>
      </c>
      <c r="G3748" s="1">
        <v>13.99</v>
      </c>
      <c r="H3748" s="1">
        <v>1.73</v>
      </c>
      <c r="I3748" s="1">
        <v>15.72</v>
      </c>
      <c r="J3748" s="80">
        <v>127</v>
      </c>
      <c r="K3748" s="39" t="s">
        <v>62</v>
      </c>
      <c r="N3748" s="100"/>
      <c r="O3748" s="39"/>
      <c r="Q3748" s="39"/>
      <c r="R3748" s="80"/>
    </row>
    <row r="3749" spans="3:18" x14ac:dyDescent="0.15">
      <c r="C3749" s="97" t="s">
        <v>3774</v>
      </c>
      <c r="D3749" s="1" t="s">
        <v>64</v>
      </c>
      <c r="E3749" s="80" t="s">
        <v>61</v>
      </c>
      <c r="F3749" s="39" t="s">
        <v>69</v>
      </c>
      <c r="G3749" s="98">
        <v>10.16</v>
      </c>
      <c r="H3749" s="98">
        <v>0</v>
      </c>
      <c r="I3749" s="98">
        <v>10.16</v>
      </c>
      <c r="J3749" s="99">
        <v>1374</v>
      </c>
      <c r="K3749" s="39" t="s">
        <v>69</v>
      </c>
      <c r="L3749" s="1">
        <v>17.329999999999998</v>
      </c>
      <c r="M3749" s="1">
        <v>27.49</v>
      </c>
      <c r="N3749" s="100">
        <v>744</v>
      </c>
      <c r="O3749" s="39" t="s">
        <v>62</v>
      </c>
      <c r="Q3749" s="39"/>
      <c r="R3749" s="80"/>
    </row>
    <row r="3750" spans="3:18" x14ac:dyDescent="0.15">
      <c r="C3750" s="97" t="s">
        <v>3775</v>
      </c>
      <c r="D3750" s="1" t="s">
        <v>79</v>
      </c>
      <c r="E3750" s="80" t="s">
        <v>61</v>
      </c>
      <c r="F3750" s="39" t="s">
        <v>62</v>
      </c>
      <c r="J3750" s="80"/>
      <c r="K3750" s="39"/>
      <c r="N3750" s="100"/>
      <c r="O3750" s="39"/>
      <c r="Q3750" s="39"/>
      <c r="R3750" s="80"/>
    </row>
    <row r="3751" spans="3:18" x14ac:dyDescent="0.15">
      <c r="C3751" s="97" t="s">
        <v>3776</v>
      </c>
      <c r="D3751" s="1" t="s">
        <v>64</v>
      </c>
      <c r="E3751" s="80" t="s">
        <v>61</v>
      </c>
      <c r="F3751" s="39" t="s">
        <v>69</v>
      </c>
      <c r="G3751" s="1">
        <v>10.94</v>
      </c>
      <c r="H3751" s="1">
        <v>1.73</v>
      </c>
      <c r="I3751" s="1">
        <v>12.67</v>
      </c>
      <c r="J3751" s="80">
        <v>865</v>
      </c>
      <c r="K3751" s="39" t="s">
        <v>62</v>
      </c>
      <c r="N3751" s="100"/>
      <c r="O3751" s="39"/>
      <c r="Q3751" s="39"/>
      <c r="R3751" s="80"/>
    </row>
    <row r="3752" spans="3:18" x14ac:dyDescent="0.15">
      <c r="C3752" s="97" t="s">
        <v>3777</v>
      </c>
      <c r="D3752" s="1" t="s">
        <v>66</v>
      </c>
      <c r="E3752" s="80" t="s">
        <v>61</v>
      </c>
      <c r="F3752" s="39" t="s">
        <v>62</v>
      </c>
      <c r="J3752" s="80"/>
      <c r="K3752" s="39"/>
      <c r="N3752" s="100"/>
      <c r="O3752" s="39"/>
      <c r="Q3752" s="39"/>
      <c r="R3752" s="80"/>
    </row>
    <row r="3753" spans="3:18" x14ac:dyDescent="0.15">
      <c r="C3753" s="97" t="s">
        <v>547</v>
      </c>
      <c r="D3753" s="1" t="s">
        <v>85</v>
      </c>
      <c r="E3753" s="80" t="s">
        <v>61</v>
      </c>
      <c r="F3753" s="39" t="s">
        <v>69</v>
      </c>
      <c r="G3753" s="98">
        <v>12.29</v>
      </c>
      <c r="H3753" s="98">
        <v>0.31</v>
      </c>
      <c r="I3753" s="98">
        <v>12.6</v>
      </c>
      <c r="J3753" s="99">
        <v>887</v>
      </c>
      <c r="K3753" s="39" t="s">
        <v>69</v>
      </c>
      <c r="L3753" s="1">
        <v>18.46</v>
      </c>
      <c r="M3753" s="1">
        <v>31.060000000000002</v>
      </c>
      <c r="N3753" s="100">
        <v>287</v>
      </c>
      <c r="O3753" s="39" t="str">
        <f>+VLOOKUP(C3753,'[1]Notas 3º - TL'!$A$1:$B$678,2,"FALSO")</f>
        <v>SI</v>
      </c>
      <c r="Q3753" s="39"/>
      <c r="R3753" s="80"/>
    </row>
    <row r="3754" spans="3:18" x14ac:dyDescent="0.15">
      <c r="C3754" s="97" t="s">
        <v>3779</v>
      </c>
      <c r="D3754" s="1" t="s">
        <v>66</v>
      </c>
      <c r="E3754" s="80" t="s">
        <v>61</v>
      </c>
      <c r="F3754" s="39" t="s">
        <v>69</v>
      </c>
      <c r="G3754" s="1">
        <v>10.67</v>
      </c>
      <c r="H3754" s="1">
        <v>3</v>
      </c>
      <c r="I3754" s="1">
        <v>13.67</v>
      </c>
      <c r="J3754" s="80">
        <v>529</v>
      </c>
      <c r="K3754" s="39" t="s">
        <v>62</v>
      </c>
      <c r="N3754" s="100"/>
      <c r="O3754" s="39"/>
      <c r="Q3754" s="39"/>
      <c r="R3754" s="80"/>
    </row>
    <row r="3755" spans="3:18" x14ac:dyDescent="0.15">
      <c r="C3755" s="97" t="s">
        <v>3780</v>
      </c>
      <c r="D3755" s="1" t="s">
        <v>79</v>
      </c>
      <c r="E3755" s="80" t="s">
        <v>61</v>
      </c>
      <c r="F3755" s="39" t="s">
        <v>62</v>
      </c>
      <c r="J3755" s="80"/>
      <c r="K3755" s="39"/>
      <c r="N3755" s="100"/>
      <c r="O3755" s="39"/>
      <c r="Q3755" s="39"/>
      <c r="R3755" s="80"/>
    </row>
    <row r="3756" spans="3:18" x14ac:dyDescent="0.15">
      <c r="C3756" s="97" t="s">
        <v>3781</v>
      </c>
      <c r="D3756" s="1" t="s">
        <v>64</v>
      </c>
      <c r="E3756" s="80" t="s">
        <v>61</v>
      </c>
      <c r="F3756" s="39" t="s">
        <v>62</v>
      </c>
      <c r="J3756" s="80"/>
      <c r="K3756" s="39"/>
      <c r="N3756" s="100"/>
      <c r="O3756" s="39"/>
      <c r="Q3756" s="39"/>
      <c r="R3756" s="80"/>
    </row>
    <row r="3757" spans="3:18" x14ac:dyDescent="0.15">
      <c r="C3757" s="97" t="s">
        <v>3782</v>
      </c>
      <c r="D3757" s="1" t="s">
        <v>66</v>
      </c>
      <c r="E3757" s="80" t="s">
        <v>61</v>
      </c>
      <c r="F3757" s="39" t="s">
        <v>62</v>
      </c>
      <c r="J3757" s="80"/>
      <c r="K3757" s="39"/>
      <c r="N3757" s="100"/>
      <c r="O3757" s="39"/>
      <c r="Q3757" s="39"/>
      <c r="R3757" s="80"/>
    </row>
    <row r="3758" spans="3:18" x14ac:dyDescent="0.15">
      <c r="C3758" s="97" t="s">
        <v>3783</v>
      </c>
      <c r="D3758" s="1" t="s">
        <v>66</v>
      </c>
      <c r="E3758" s="80" t="s">
        <v>61</v>
      </c>
      <c r="F3758" s="39" t="s">
        <v>62</v>
      </c>
      <c r="J3758" s="80"/>
      <c r="K3758" s="39"/>
      <c r="N3758" s="100"/>
      <c r="O3758" s="39"/>
      <c r="Q3758" s="39"/>
      <c r="R3758" s="80"/>
    </row>
    <row r="3759" spans="3:18" x14ac:dyDescent="0.15">
      <c r="C3759" s="97" t="s">
        <v>3784</v>
      </c>
      <c r="D3759" s="1" t="s">
        <v>79</v>
      </c>
      <c r="E3759" s="80" t="s">
        <v>61</v>
      </c>
      <c r="F3759" s="39" t="s">
        <v>62</v>
      </c>
      <c r="J3759" s="80"/>
      <c r="K3759" s="39"/>
      <c r="N3759" s="100"/>
      <c r="O3759" s="39"/>
      <c r="Q3759" s="39"/>
      <c r="R3759" s="80"/>
    </row>
    <row r="3760" spans="3:18" x14ac:dyDescent="0.15">
      <c r="C3760" s="97" t="s">
        <v>3785</v>
      </c>
      <c r="D3760" s="1" t="s">
        <v>85</v>
      </c>
      <c r="E3760" s="80" t="s">
        <v>61</v>
      </c>
      <c r="F3760" s="39" t="s">
        <v>69</v>
      </c>
      <c r="G3760" s="98">
        <v>10.7</v>
      </c>
      <c r="H3760" s="98">
        <v>0.15</v>
      </c>
      <c r="I3760" s="98">
        <v>10.85</v>
      </c>
      <c r="J3760" s="99">
        <v>1325</v>
      </c>
      <c r="K3760" s="39" t="s">
        <v>69</v>
      </c>
      <c r="L3760" s="1">
        <v>15.73</v>
      </c>
      <c r="M3760" s="1">
        <v>26.58</v>
      </c>
      <c r="N3760" s="100">
        <v>787</v>
      </c>
      <c r="O3760" s="39" t="s">
        <v>62</v>
      </c>
      <c r="Q3760" s="39"/>
      <c r="R3760" s="80"/>
    </row>
    <row r="3761" spans="3:18" x14ac:dyDescent="0.15">
      <c r="C3761" s="97" t="s">
        <v>3786</v>
      </c>
      <c r="D3761" s="1" t="s">
        <v>60</v>
      </c>
      <c r="E3761" s="80" t="s">
        <v>61</v>
      </c>
      <c r="F3761" s="39" t="s">
        <v>62</v>
      </c>
      <c r="J3761" s="80"/>
      <c r="K3761" s="39"/>
      <c r="N3761" s="100"/>
      <c r="O3761" s="39"/>
      <c r="Q3761" s="39"/>
      <c r="R3761" s="80"/>
    </row>
    <row r="3762" spans="3:18" x14ac:dyDescent="0.15">
      <c r="C3762" s="97" t="s">
        <v>3787</v>
      </c>
      <c r="D3762" s="1" t="s">
        <v>72</v>
      </c>
      <c r="E3762" s="80" t="s">
        <v>61</v>
      </c>
      <c r="F3762" s="39" t="s">
        <v>62</v>
      </c>
      <c r="J3762" s="80"/>
      <c r="K3762" s="39"/>
      <c r="N3762" s="100"/>
      <c r="O3762" s="39"/>
      <c r="Q3762" s="39"/>
      <c r="R3762" s="80"/>
    </row>
    <row r="3763" spans="3:18" x14ac:dyDescent="0.15">
      <c r="C3763" s="97" t="s">
        <v>3788</v>
      </c>
      <c r="D3763" s="1" t="s">
        <v>68</v>
      </c>
      <c r="E3763" s="80" t="s">
        <v>61</v>
      </c>
      <c r="F3763" s="39" t="s">
        <v>62</v>
      </c>
      <c r="J3763" s="80"/>
      <c r="K3763" s="39"/>
      <c r="N3763" s="100"/>
      <c r="O3763" s="39"/>
      <c r="Q3763" s="39"/>
      <c r="R3763" s="80"/>
    </row>
    <row r="3764" spans="3:18" x14ac:dyDescent="0.15">
      <c r="C3764" s="97" t="s">
        <v>3789</v>
      </c>
      <c r="D3764" s="1" t="s">
        <v>64</v>
      </c>
      <c r="E3764" s="80" t="s">
        <v>61</v>
      </c>
      <c r="F3764" s="39" t="s">
        <v>62</v>
      </c>
      <c r="J3764" s="80"/>
      <c r="K3764" s="39"/>
      <c r="N3764" s="100"/>
      <c r="O3764" s="39"/>
      <c r="Q3764" s="39"/>
      <c r="R3764" s="80"/>
    </row>
    <row r="3765" spans="3:18" x14ac:dyDescent="0.15">
      <c r="C3765" s="97" t="s">
        <v>3790</v>
      </c>
      <c r="D3765" s="1" t="s">
        <v>66</v>
      </c>
      <c r="E3765" s="80" t="s">
        <v>61</v>
      </c>
      <c r="F3765" s="39" t="s">
        <v>62</v>
      </c>
      <c r="J3765" s="80"/>
      <c r="K3765" s="39"/>
      <c r="N3765" s="100"/>
      <c r="O3765" s="39"/>
      <c r="Q3765" s="39"/>
      <c r="R3765" s="80"/>
    </row>
    <row r="3766" spans="3:18" x14ac:dyDescent="0.15">
      <c r="C3766" s="97" t="s">
        <v>3791</v>
      </c>
      <c r="D3766" s="1" t="s">
        <v>82</v>
      </c>
      <c r="E3766" s="80" t="s">
        <v>61</v>
      </c>
      <c r="F3766" s="39" t="s">
        <v>62</v>
      </c>
      <c r="J3766" s="80"/>
      <c r="K3766" s="39"/>
      <c r="N3766" s="100"/>
      <c r="O3766" s="39"/>
      <c r="Q3766" s="39"/>
      <c r="R3766" s="80"/>
    </row>
    <row r="3767" spans="3:18" x14ac:dyDescent="0.15">
      <c r="C3767" s="97" t="s">
        <v>3792</v>
      </c>
      <c r="D3767" s="1" t="s">
        <v>66</v>
      </c>
      <c r="E3767" s="80" t="s">
        <v>61</v>
      </c>
      <c r="F3767" s="39" t="s">
        <v>69</v>
      </c>
      <c r="G3767" s="1">
        <v>10.86</v>
      </c>
      <c r="H3767" s="1">
        <v>0.15</v>
      </c>
      <c r="I3767" s="1">
        <v>11.01</v>
      </c>
      <c r="J3767" s="80">
        <v>1304</v>
      </c>
      <c r="K3767" s="39" t="s">
        <v>62</v>
      </c>
      <c r="N3767" s="100"/>
      <c r="O3767" s="39"/>
      <c r="Q3767" s="39"/>
      <c r="R3767" s="80"/>
    </row>
    <row r="3768" spans="3:18" x14ac:dyDescent="0.15">
      <c r="C3768" s="97" t="s">
        <v>3793</v>
      </c>
      <c r="D3768" s="1" t="s">
        <v>68</v>
      </c>
      <c r="E3768" s="80" t="s">
        <v>61</v>
      </c>
      <c r="F3768" s="39" t="s">
        <v>62</v>
      </c>
      <c r="J3768" s="80"/>
      <c r="K3768" s="39"/>
      <c r="N3768" s="100"/>
      <c r="O3768" s="39"/>
      <c r="Q3768" s="39"/>
      <c r="R3768" s="80"/>
    </row>
    <row r="3769" spans="3:18" x14ac:dyDescent="0.15">
      <c r="C3769" s="97" t="s">
        <v>3794</v>
      </c>
      <c r="D3769" s="1" t="s">
        <v>68</v>
      </c>
      <c r="E3769" s="80" t="s">
        <v>61</v>
      </c>
      <c r="F3769" s="39" t="s">
        <v>62</v>
      </c>
      <c r="J3769" s="80"/>
      <c r="K3769" s="39"/>
      <c r="N3769" s="100"/>
      <c r="O3769" s="39"/>
      <c r="Q3769" s="39"/>
      <c r="R3769" s="80"/>
    </row>
    <row r="3770" spans="3:18" x14ac:dyDescent="0.15">
      <c r="C3770" s="97" t="s">
        <v>3795</v>
      </c>
      <c r="D3770" s="1" t="s">
        <v>66</v>
      </c>
      <c r="E3770" s="80" t="s">
        <v>61</v>
      </c>
      <c r="F3770" s="39" t="s">
        <v>69</v>
      </c>
      <c r="G3770" s="98">
        <v>12.08</v>
      </c>
      <c r="H3770" s="98">
        <v>0.47</v>
      </c>
      <c r="I3770" s="98">
        <v>12.55</v>
      </c>
      <c r="J3770" s="99">
        <v>901</v>
      </c>
      <c r="K3770" s="39" t="s">
        <v>69</v>
      </c>
      <c r="L3770" s="1">
        <v>16.95</v>
      </c>
      <c r="M3770" s="1">
        <v>29.5</v>
      </c>
      <c r="N3770" s="100">
        <v>526</v>
      </c>
      <c r="O3770" s="39" t="str">
        <f>+VLOOKUP(C3770,'[1]Notas 3º - TL'!$A$1:$B$678,2,"FALSO")</f>
        <v>SI</v>
      </c>
      <c r="Q3770" s="39"/>
      <c r="R3770" s="80"/>
    </row>
    <row r="3771" spans="3:18" x14ac:dyDescent="0.15">
      <c r="C3771" s="97" t="s">
        <v>3796</v>
      </c>
      <c r="D3771" s="1" t="s">
        <v>64</v>
      </c>
      <c r="E3771" s="80" t="s">
        <v>61</v>
      </c>
      <c r="F3771" s="39" t="s">
        <v>69</v>
      </c>
      <c r="G3771" s="98">
        <v>10.49</v>
      </c>
      <c r="H3771" s="98">
        <v>0.15</v>
      </c>
      <c r="I3771" s="98">
        <v>10.64</v>
      </c>
      <c r="J3771" s="99">
        <v>1346</v>
      </c>
      <c r="K3771" s="39" t="s">
        <v>69</v>
      </c>
      <c r="L3771" s="1">
        <v>15.78</v>
      </c>
      <c r="M3771" s="1">
        <v>26.42</v>
      </c>
      <c r="N3771" s="100">
        <v>794</v>
      </c>
      <c r="O3771" s="39" t="s">
        <v>62</v>
      </c>
      <c r="Q3771" s="39"/>
      <c r="R3771" s="80"/>
    </row>
    <row r="3772" spans="3:18" x14ac:dyDescent="0.15">
      <c r="C3772" s="97" t="s">
        <v>3797</v>
      </c>
      <c r="D3772" s="1" t="s">
        <v>60</v>
      </c>
      <c r="E3772" s="80" t="s">
        <v>61</v>
      </c>
      <c r="F3772" s="39" t="s">
        <v>62</v>
      </c>
      <c r="J3772" s="80"/>
      <c r="K3772" s="39"/>
      <c r="N3772" s="100"/>
      <c r="O3772" s="39"/>
      <c r="Q3772" s="39"/>
      <c r="R3772" s="80"/>
    </row>
    <row r="3773" spans="3:18" x14ac:dyDescent="0.15">
      <c r="C3773" s="97" t="s">
        <v>3798</v>
      </c>
      <c r="D3773" s="1" t="s">
        <v>85</v>
      </c>
      <c r="E3773" s="80" t="s">
        <v>61</v>
      </c>
      <c r="F3773" s="39" t="s">
        <v>69</v>
      </c>
      <c r="G3773" s="1">
        <v>11.48</v>
      </c>
      <c r="H3773" s="1">
        <v>0.63</v>
      </c>
      <c r="I3773" s="1">
        <v>12.110000000000001</v>
      </c>
      <c r="J3773" s="80">
        <v>1034</v>
      </c>
      <c r="K3773" s="39" t="s">
        <v>62</v>
      </c>
      <c r="N3773" s="100"/>
      <c r="O3773" s="39"/>
      <c r="Q3773" s="39"/>
      <c r="R3773" s="80"/>
    </row>
    <row r="3774" spans="3:18" x14ac:dyDescent="0.15">
      <c r="C3774" s="97" t="s">
        <v>3799</v>
      </c>
      <c r="D3774" s="1" t="s">
        <v>60</v>
      </c>
      <c r="E3774" s="80" t="s">
        <v>61</v>
      </c>
      <c r="F3774" s="39" t="s">
        <v>69</v>
      </c>
      <c r="G3774" s="1">
        <v>11.75</v>
      </c>
      <c r="H3774" s="1">
        <v>1.42</v>
      </c>
      <c r="I3774" s="1">
        <v>13.17</v>
      </c>
      <c r="J3774" s="80">
        <v>677</v>
      </c>
      <c r="K3774" s="39" t="s">
        <v>62</v>
      </c>
      <c r="N3774" s="100"/>
      <c r="O3774" s="39"/>
      <c r="Q3774" s="39"/>
      <c r="R3774" s="80"/>
    </row>
    <row r="3775" spans="3:18" x14ac:dyDescent="0.15">
      <c r="C3775" s="97" t="s">
        <v>423</v>
      </c>
      <c r="D3775" s="1" t="s">
        <v>66</v>
      </c>
      <c r="E3775" s="80" t="s">
        <v>61</v>
      </c>
      <c r="F3775" s="39" t="s">
        <v>69</v>
      </c>
      <c r="G3775" s="98">
        <v>12.31</v>
      </c>
      <c r="H3775" s="98">
        <v>0.78</v>
      </c>
      <c r="I3775" s="98">
        <v>13.09</v>
      </c>
      <c r="J3775" s="99">
        <v>703</v>
      </c>
      <c r="K3775" s="39" t="s">
        <v>69</v>
      </c>
      <c r="L3775" s="1">
        <v>17.7</v>
      </c>
      <c r="M3775" s="1">
        <v>30.79</v>
      </c>
      <c r="N3775" s="100">
        <v>322</v>
      </c>
      <c r="O3775" s="39" t="str">
        <f>+VLOOKUP(C3775,'[1]Notas 3º - TL'!$A$1:$B$678,2,"FALSO")</f>
        <v>SI</v>
      </c>
      <c r="Q3775" s="39"/>
      <c r="R3775" s="80"/>
    </row>
    <row r="3776" spans="3:18" x14ac:dyDescent="0.15">
      <c r="C3776" s="97" t="s">
        <v>3801</v>
      </c>
      <c r="D3776" s="1" t="s">
        <v>66</v>
      </c>
      <c r="E3776" s="80" t="s">
        <v>61</v>
      </c>
      <c r="F3776" s="39" t="s">
        <v>62</v>
      </c>
      <c r="J3776" s="80"/>
      <c r="K3776" s="39"/>
      <c r="N3776" s="100"/>
      <c r="O3776" s="39"/>
      <c r="Q3776" s="39"/>
      <c r="R3776" s="80"/>
    </row>
    <row r="3777" spans="3:18" x14ac:dyDescent="0.15">
      <c r="C3777" s="97" t="s">
        <v>3802</v>
      </c>
      <c r="D3777" s="1" t="s">
        <v>85</v>
      </c>
      <c r="E3777" s="80" t="s">
        <v>61</v>
      </c>
      <c r="F3777" s="39" t="s">
        <v>62</v>
      </c>
      <c r="J3777" s="80"/>
      <c r="K3777" s="39"/>
      <c r="N3777" s="100"/>
      <c r="O3777" s="39"/>
      <c r="Q3777" s="39"/>
      <c r="R3777" s="80"/>
    </row>
    <row r="3778" spans="3:18" x14ac:dyDescent="0.15">
      <c r="C3778" s="97" t="s">
        <v>3803</v>
      </c>
      <c r="D3778" s="1" t="s">
        <v>68</v>
      </c>
      <c r="E3778" s="80" t="s">
        <v>61</v>
      </c>
      <c r="F3778" s="39" t="s">
        <v>69</v>
      </c>
      <c r="G3778" s="1">
        <v>11.93</v>
      </c>
      <c r="H3778" s="1">
        <v>0.31</v>
      </c>
      <c r="I3778" s="1">
        <v>12.24</v>
      </c>
      <c r="J3778" s="80">
        <v>996</v>
      </c>
      <c r="K3778" s="39" t="s">
        <v>62</v>
      </c>
      <c r="N3778" s="100"/>
      <c r="O3778" s="39"/>
      <c r="Q3778" s="39"/>
      <c r="R3778" s="80"/>
    </row>
    <row r="3779" spans="3:18" x14ac:dyDescent="0.15">
      <c r="C3779" s="97" t="s">
        <v>703</v>
      </c>
      <c r="D3779" s="1" t="s">
        <v>85</v>
      </c>
      <c r="E3779" s="80" t="s">
        <v>61</v>
      </c>
      <c r="F3779" s="39" t="s">
        <v>69</v>
      </c>
      <c r="G3779" s="98">
        <v>12.08</v>
      </c>
      <c r="H3779" s="98">
        <v>1.57</v>
      </c>
      <c r="I3779" s="98">
        <v>13.65</v>
      </c>
      <c r="J3779" s="99">
        <v>531</v>
      </c>
      <c r="K3779" s="39" t="s">
        <v>69</v>
      </c>
      <c r="L3779" s="1">
        <v>17.12</v>
      </c>
      <c r="M3779" s="1">
        <v>30.770000000000003</v>
      </c>
      <c r="N3779" s="100">
        <v>324</v>
      </c>
      <c r="O3779" s="39" t="str">
        <f>+VLOOKUP(C3779,'[1]Notas 3º - TL'!$A$1:$B$678,2,"FALSO")</f>
        <v>SI</v>
      </c>
      <c r="Q3779" s="39"/>
      <c r="R3779" s="80"/>
    </row>
    <row r="3780" spans="3:18" x14ac:dyDescent="0.15">
      <c r="C3780" s="97" t="s">
        <v>3805</v>
      </c>
      <c r="D3780" s="1" t="s">
        <v>85</v>
      </c>
      <c r="E3780" s="80" t="s">
        <v>61</v>
      </c>
      <c r="F3780" s="39" t="s">
        <v>69</v>
      </c>
      <c r="G3780" s="1">
        <v>12.13</v>
      </c>
      <c r="H3780" s="1">
        <v>2.52</v>
      </c>
      <c r="I3780" s="1">
        <v>14.65</v>
      </c>
      <c r="J3780" s="80">
        <v>284</v>
      </c>
      <c r="K3780" s="39" t="s">
        <v>62</v>
      </c>
      <c r="N3780" s="100"/>
      <c r="O3780" s="39"/>
      <c r="Q3780" s="39"/>
      <c r="R3780" s="80"/>
    </row>
    <row r="3781" spans="3:18" x14ac:dyDescent="0.15">
      <c r="C3781" s="97" t="s">
        <v>3806</v>
      </c>
      <c r="D3781" s="1" t="s">
        <v>85</v>
      </c>
      <c r="E3781" s="80" t="s">
        <v>61</v>
      </c>
      <c r="F3781" s="39" t="s">
        <v>62</v>
      </c>
      <c r="J3781" s="80"/>
      <c r="K3781" s="39"/>
      <c r="N3781" s="100"/>
      <c r="O3781" s="39"/>
      <c r="Q3781" s="39"/>
      <c r="R3781" s="80"/>
    </row>
    <row r="3782" spans="3:18" x14ac:dyDescent="0.15">
      <c r="C3782" s="97" t="s">
        <v>3807</v>
      </c>
      <c r="D3782" s="1" t="s">
        <v>64</v>
      </c>
      <c r="E3782" s="80" t="s">
        <v>61</v>
      </c>
      <c r="F3782" s="39" t="s">
        <v>62</v>
      </c>
      <c r="J3782" s="80"/>
      <c r="K3782" s="39"/>
      <c r="N3782" s="100"/>
      <c r="O3782" s="39"/>
      <c r="Q3782" s="39"/>
      <c r="R3782" s="80"/>
    </row>
    <row r="3783" spans="3:18" x14ac:dyDescent="0.15">
      <c r="C3783" s="97" t="s">
        <v>3812</v>
      </c>
      <c r="D3783" s="1" t="s">
        <v>68</v>
      </c>
      <c r="E3783" s="80" t="s">
        <v>61</v>
      </c>
      <c r="F3783" s="39" t="s">
        <v>62</v>
      </c>
      <c r="J3783" s="80"/>
      <c r="K3783" s="39"/>
      <c r="N3783" s="100"/>
      <c r="O3783" s="39"/>
      <c r="Q3783" s="39"/>
      <c r="R3783" s="80"/>
    </row>
    <row r="3784" spans="3:18" x14ac:dyDescent="0.15">
      <c r="C3784" s="97" t="s">
        <v>3808</v>
      </c>
      <c r="D3784" s="1" t="s">
        <v>68</v>
      </c>
      <c r="E3784" s="80" t="s">
        <v>237</v>
      </c>
      <c r="F3784" s="39" t="s">
        <v>62</v>
      </c>
      <c r="J3784" s="80"/>
      <c r="K3784" s="39"/>
      <c r="N3784" s="100"/>
      <c r="O3784" s="39"/>
      <c r="Q3784" s="39"/>
      <c r="R3784" s="80"/>
    </row>
    <row r="3785" spans="3:18" x14ac:dyDescent="0.15">
      <c r="C3785" s="97" t="s">
        <v>3809</v>
      </c>
      <c r="D3785" s="1" t="s">
        <v>68</v>
      </c>
      <c r="E3785" s="80" t="s">
        <v>61</v>
      </c>
      <c r="F3785" s="39" t="s">
        <v>62</v>
      </c>
      <c r="J3785" s="80"/>
      <c r="K3785" s="39"/>
      <c r="N3785" s="100"/>
      <c r="O3785" s="39"/>
      <c r="Q3785" s="39"/>
      <c r="R3785" s="80"/>
    </row>
    <row r="3786" spans="3:18" x14ac:dyDescent="0.15">
      <c r="C3786" s="97" t="s">
        <v>3810</v>
      </c>
      <c r="D3786" s="1" t="s">
        <v>68</v>
      </c>
      <c r="E3786" s="80" t="s">
        <v>88</v>
      </c>
      <c r="F3786" s="39" t="s">
        <v>62</v>
      </c>
      <c r="J3786" s="80"/>
      <c r="K3786" s="39"/>
      <c r="N3786" s="100"/>
      <c r="O3786" s="39"/>
      <c r="Q3786" s="39"/>
      <c r="R3786" s="80"/>
    </row>
    <row r="3787" spans="3:18" x14ac:dyDescent="0.15">
      <c r="C3787" s="97" t="s">
        <v>736</v>
      </c>
      <c r="D3787" s="1" t="s">
        <v>68</v>
      </c>
      <c r="E3787" s="80" t="s">
        <v>61</v>
      </c>
      <c r="F3787" s="39" t="s">
        <v>69</v>
      </c>
      <c r="G3787" s="98">
        <v>13.18</v>
      </c>
      <c r="H3787" s="98">
        <v>1.1000000000000001</v>
      </c>
      <c r="I3787" s="98">
        <v>14.28</v>
      </c>
      <c r="J3787" s="99">
        <v>360</v>
      </c>
      <c r="K3787" s="39" t="s">
        <v>69</v>
      </c>
      <c r="L3787" s="1">
        <v>16.21</v>
      </c>
      <c r="M3787" s="1">
        <v>30.490000000000002</v>
      </c>
      <c r="N3787" s="100">
        <v>361</v>
      </c>
      <c r="O3787" s="39" t="str">
        <f>+VLOOKUP(C3787,'[1]Notas 3º - TL'!$A$1:$B$678,2,"FALSO")</f>
        <v>SI</v>
      </c>
      <c r="Q3787" s="39"/>
      <c r="R3787" s="80"/>
    </row>
    <row r="3788" spans="3:18" x14ac:dyDescent="0.15">
      <c r="C3788" s="97" t="s">
        <v>3813</v>
      </c>
      <c r="D3788" s="1" t="s">
        <v>64</v>
      </c>
      <c r="E3788" s="80" t="s">
        <v>61</v>
      </c>
      <c r="F3788" s="39" t="s">
        <v>62</v>
      </c>
      <c r="J3788" s="80"/>
      <c r="K3788" s="39"/>
      <c r="N3788" s="100"/>
      <c r="O3788" s="39"/>
      <c r="Q3788" s="39"/>
      <c r="R3788" s="80"/>
    </row>
    <row r="3789" spans="3:18" x14ac:dyDescent="0.15">
      <c r="C3789" s="97" t="s">
        <v>3814</v>
      </c>
      <c r="D3789" s="1" t="s">
        <v>64</v>
      </c>
      <c r="E3789" s="80" t="s">
        <v>61</v>
      </c>
      <c r="F3789" s="39" t="s">
        <v>69</v>
      </c>
      <c r="G3789" s="98">
        <v>10.48</v>
      </c>
      <c r="H3789" s="98">
        <v>1.26</v>
      </c>
      <c r="I3789" s="98">
        <v>11.74</v>
      </c>
      <c r="J3789" s="99">
        <v>1137</v>
      </c>
      <c r="K3789" s="39" t="s">
        <v>69</v>
      </c>
      <c r="L3789" s="1">
        <v>15.99</v>
      </c>
      <c r="M3789" s="1">
        <v>27.73</v>
      </c>
      <c r="N3789" s="100">
        <v>722</v>
      </c>
      <c r="O3789" s="39" t="s">
        <v>62</v>
      </c>
      <c r="Q3789" s="39"/>
      <c r="R3789" s="80"/>
    </row>
    <row r="3790" spans="3:18" x14ac:dyDescent="0.15">
      <c r="C3790" s="97" t="s">
        <v>3815</v>
      </c>
      <c r="D3790" s="1" t="s">
        <v>64</v>
      </c>
      <c r="E3790" s="80" t="s">
        <v>61</v>
      </c>
      <c r="F3790" s="39" t="s">
        <v>69</v>
      </c>
      <c r="G3790" s="98">
        <v>11.01</v>
      </c>
      <c r="H3790" s="98">
        <v>0.94</v>
      </c>
      <c r="I3790" s="98">
        <v>11.95</v>
      </c>
      <c r="J3790" s="99">
        <v>1078</v>
      </c>
      <c r="K3790" s="39" t="s">
        <v>69</v>
      </c>
      <c r="L3790" s="1">
        <v>18.18</v>
      </c>
      <c r="M3790" s="1">
        <v>30.13</v>
      </c>
      <c r="N3790" s="100">
        <v>414</v>
      </c>
      <c r="O3790" s="39" t="str">
        <f>+VLOOKUP(C3790,'[1]Notas 3º - TL'!$A$1:$B$678,2,"FALSO")</f>
        <v>SI</v>
      </c>
      <c r="Q3790" s="39"/>
      <c r="R3790" s="80"/>
    </row>
    <row r="3791" spans="3:18" x14ac:dyDescent="0.15">
      <c r="C3791" s="97" t="s">
        <v>3816</v>
      </c>
      <c r="D3791" s="1" t="s">
        <v>326</v>
      </c>
      <c r="E3791" s="80" t="s">
        <v>61</v>
      </c>
      <c r="F3791" s="39" t="s">
        <v>62</v>
      </c>
      <c r="J3791" s="80"/>
      <c r="K3791" s="39"/>
      <c r="N3791" s="100"/>
      <c r="O3791" s="39"/>
      <c r="Q3791" s="39"/>
      <c r="R3791" s="80"/>
    </row>
    <row r="3792" spans="3:18" x14ac:dyDescent="0.15">
      <c r="C3792" s="97" t="s">
        <v>3817</v>
      </c>
      <c r="D3792" s="1" t="s">
        <v>82</v>
      </c>
      <c r="E3792" s="80" t="s">
        <v>237</v>
      </c>
      <c r="F3792" s="39" t="s">
        <v>69</v>
      </c>
      <c r="G3792" s="1">
        <v>12.31</v>
      </c>
      <c r="H3792" s="1">
        <v>3</v>
      </c>
      <c r="I3792" s="1">
        <v>15.31</v>
      </c>
      <c r="J3792" s="80">
        <v>181</v>
      </c>
      <c r="K3792" s="39" t="s">
        <v>62</v>
      </c>
      <c r="N3792" s="100"/>
      <c r="O3792" s="39"/>
      <c r="Q3792" s="39"/>
      <c r="R3792" s="80"/>
    </row>
    <row r="3793" spans="3:18" x14ac:dyDescent="0.15">
      <c r="C3793" s="97" t="s">
        <v>3818</v>
      </c>
      <c r="D3793" s="1" t="s">
        <v>79</v>
      </c>
      <c r="E3793" s="80" t="s">
        <v>61</v>
      </c>
      <c r="F3793" s="39" t="s">
        <v>62</v>
      </c>
      <c r="J3793" s="80"/>
      <c r="K3793" s="39"/>
      <c r="N3793" s="100"/>
      <c r="O3793" s="39"/>
      <c r="Q3793" s="39"/>
      <c r="R3793" s="80"/>
    </row>
    <row r="3794" spans="3:18" x14ac:dyDescent="0.15">
      <c r="C3794" s="97" t="s">
        <v>652</v>
      </c>
      <c r="D3794" s="1" t="s">
        <v>85</v>
      </c>
      <c r="E3794" s="80" t="s">
        <v>61</v>
      </c>
      <c r="F3794" s="39" t="s">
        <v>69</v>
      </c>
      <c r="G3794" s="98">
        <v>13.29</v>
      </c>
      <c r="H3794" s="98">
        <v>1.1000000000000001</v>
      </c>
      <c r="I3794" s="98">
        <v>14.389999999999999</v>
      </c>
      <c r="J3794" s="99">
        <v>341</v>
      </c>
      <c r="K3794" s="39" t="s">
        <v>69</v>
      </c>
      <c r="L3794" s="1">
        <v>16</v>
      </c>
      <c r="M3794" s="1">
        <v>30.39</v>
      </c>
      <c r="N3794" s="100">
        <v>373</v>
      </c>
      <c r="O3794" s="39" t="str">
        <f>+VLOOKUP(C3794,'[1]Notas 3º - TL'!$A$1:$B$678,2,"FALSO")</f>
        <v>SI</v>
      </c>
      <c r="Q3794" s="39"/>
      <c r="R3794" s="80"/>
    </row>
    <row r="3795" spans="3:18" x14ac:dyDescent="0.15">
      <c r="C3795" s="97" t="s">
        <v>750</v>
      </c>
      <c r="D3795" s="1" t="s">
        <v>85</v>
      </c>
      <c r="E3795" s="80" t="s">
        <v>61</v>
      </c>
      <c r="F3795" s="39" t="s">
        <v>69</v>
      </c>
      <c r="G3795" s="98">
        <v>12.66</v>
      </c>
      <c r="H3795" s="98">
        <v>1.57</v>
      </c>
      <c r="I3795" s="98">
        <v>14.23</v>
      </c>
      <c r="J3795" s="99">
        <v>373</v>
      </c>
      <c r="K3795" s="39" t="s">
        <v>69</v>
      </c>
      <c r="L3795" s="1">
        <v>16.12</v>
      </c>
      <c r="M3795" s="1">
        <v>30.35</v>
      </c>
      <c r="N3795" s="100">
        <v>378</v>
      </c>
      <c r="O3795" s="39" t="str">
        <f>+VLOOKUP(C3795,'[1]Notas 3º - TL'!$A$1:$B$678,2,"FALSO")</f>
        <v>SI</v>
      </c>
      <c r="Q3795" s="39"/>
      <c r="R3795" s="80"/>
    </row>
    <row r="3796" spans="3:18" x14ac:dyDescent="0.15">
      <c r="C3796" s="97" t="s">
        <v>3821</v>
      </c>
      <c r="D3796" s="1" t="s">
        <v>82</v>
      </c>
      <c r="E3796" s="80" t="s">
        <v>61</v>
      </c>
      <c r="F3796" s="39" t="s">
        <v>69</v>
      </c>
      <c r="G3796" s="1">
        <v>11.27</v>
      </c>
      <c r="H3796" s="1">
        <v>3</v>
      </c>
      <c r="I3796" s="1">
        <v>14.27</v>
      </c>
      <c r="J3796" s="80">
        <v>365</v>
      </c>
      <c r="K3796" s="39" t="s">
        <v>62</v>
      </c>
      <c r="N3796" s="100"/>
      <c r="O3796" s="39"/>
      <c r="Q3796" s="39"/>
      <c r="R3796" s="80"/>
    </row>
    <row r="3797" spans="3:18" x14ac:dyDescent="0.15">
      <c r="C3797" s="97" t="s">
        <v>3822</v>
      </c>
      <c r="D3797" s="1" t="s">
        <v>79</v>
      </c>
      <c r="E3797" s="80" t="s">
        <v>61</v>
      </c>
      <c r="F3797" s="39" t="s">
        <v>62</v>
      </c>
      <c r="J3797" s="80"/>
      <c r="K3797" s="39"/>
      <c r="N3797" s="100"/>
      <c r="O3797" s="39"/>
      <c r="Q3797" s="39"/>
      <c r="R3797" s="80"/>
    </row>
    <row r="3798" spans="3:18" x14ac:dyDescent="0.15">
      <c r="C3798" s="97" t="s">
        <v>565</v>
      </c>
      <c r="D3798" s="1" t="s">
        <v>68</v>
      </c>
      <c r="E3798" s="80" t="s">
        <v>61</v>
      </c>
      <c r="F3798" s="39" t="s">
        <v>69</v>
      </c>
      <c r="G3798" s="98">
        <v>11.85</v>
      </c>
      <c r="H3798" s="98">
        <v>0.94</v>
      </c>
      <c r="I3798" s="98">
        <v>12.79</v>
      </c>
      <c r="J3798" s="99">
        <v>817</v>
      </c>
      <c r="K3798" s="39" t="s">
        <v>69</v>
      </c>
      <c r="L3798" s="1">
        <v>17.440000000000001</v>
      </c>
      <c r="M3798" s="1">
        <v>30.23</v>
      </c>
      <c r="N3798" s="100">
        <v>395</v>
      </c>
      <c r="O3798" s="39" t="str">
        <f>+VLOOKUP(C3798,'[1]Notas 3º - TL'!$A$1:$B$678,2,"FALSO")</f>
        <v>SI</v>
      </c>
      <c r="Q3798" s="39"/>
      <c r="R3798" s="80"/>
    </row>
    <row r="3799" spans="3:18" x14ac:dyDescent="0.15">
      <c r="C3799" s="97" t="s">
        <v>3824</v>
      </c>
      <c r="D3799" s="1" t="s">
        <v>85</v>
      </c>
      <c r="E3799" s="80" t="s">
        <v>61</v>
      </c>
      <c r="F3799" s="39" t="s">
        <v>62</v>
      </c>
      <c r="J3799" s="80"/>
      <c r="K3799" s="39"/>
      <c r="N3799" s="100"/>
      <c r="O3799" s="39"/>
      <c r="Q3799" s="39"/>
      <c r="R3799" s="80"/>
    </row>
    <row r="3800" spans="3:18" x14ac:dyDescent="0.15">
      <c r="C3800" s="97" t="s">
        <v>3825</v>
      </c>
      <c r="D3800" s="1" t="s">
        <v>79</v>
      </c>
      <c r="E3800" s="80" t="s">
        <v>61</v>
      </c>
      <c r="F3800" s="39" t="s">
        <v>69</v>
      </c>
      <c r="G3800" s="1">
        <v>13.72</v>
      </c>
      <c r="H3800" s="1">
        <v>1.73</v>
      </c>
      <c r="I3800" s="1">
        <v>15.450000000000001</v>
      </c>
      <c r="J3800" s="80">
        <v>160</v>
      </c>
      <c r="K3800" s="39" t="s">
        <v>62</v>
      </c>
      <c r="N3800" s="100"/>
      <c r="O3800" s="39"/>
      <c r="Q3800" s="39"/>
      <c r="R3800" s="80"/>
    </row>
    <row r="3801" spans="3:18" x14ac:dyDescent="0.15">
      <c r="C3801" s="97" t="s">
        <v>3826</v>
      </c>
      <c r="D3801" s="1" t="s">
        <v>85</v>
      </c>
      <c r="E3801" s="80" t="s">
        <v>61</v>
      </c>
      <c r="F3801" s="39" t="s">
        <v>62</v>
      </c>
      <c r="J3801" s="80"/>
      <c r="K3801" s="39"/>
      <c r="N3801" s="100"/>
      <c r="O3801" s="39"/>
      <c r="Q3801" s="39"/>
      <c r="R3801" s="80"/>
    </row>
    <row r="3802" spans="3:18" x14ac:dyDescent="0.15">
      <c r="C3802" s="97" t="s">
        <v>185</v>
      </c>
      <c r="D3802" s="1" t="s">
        <v>64</v>
      </c>
      <c r="E3802" s="80" t="s">
        <v>61</v>
      </c>
      <c r="F3802" s="39" t="s">
        <v>69</v>
      </c>
      <c r="G3802" s="98">
        <v>11.83</v>
      </c>
      <c r="H3802" s="98">
        <v>2.0499999999999998</v>
      </c>
      <c r="I3802" s="98">
        <v>13.879999999999999</v>
      </c>
      <c r="J3802" s="99">
        <v>473</v>
      </c>
      <c r="K3802" s="39" t="s">
        <v>69</v>
      </c>
      <c r="L3802" s="1">
        <v>16.149999999999999</v>
      </c>
      <c r="M3802" s="1">
        <v>30.029999999999998</v>
      </c>
      <c r="N3802" s="100">
        <v>435</v>
      </c>
      <c r="O3802" s="39" t="str">
        <f>+VLOOKUP(C3802,'[1]Notas 3º - TL'!$A$1:$B$678,2,"FALSO")</f>
        <v>SI</v>
      </c>
      <c r="Q3802" s="39"/>
      <c r="R3802" s="80"/>
    </row>
    <row r="3803" spans="3:18" x14ac:dyDescent="0.15">
      <c r="C3803" s="97" t="s">
        <v>3828</v>
      </c>
      <c r="D3803" s="1" t="s">
        <v>60</v>
      </c>
      <c r="E3803" s="80" t="s">
        <v>61</v>
      </c>
      <c r="F3803" s="39" t="s">
        <v>62</v>
      </c>
      <c r="J3803" s="80"/>
      <c r="K3803" s="39"/>
      <c r="N3803" s="100"/>
      <c r="O3803" s="39"/>
      <c r="Q3803" s="39"/>
      <c r="R3803" s="80"/>
    </row>
    <row r="3804" spans="3:18" x14ac:dyDescent="0.15">
      <c r="C3804" s="97" t="s">
        <v>3829</v>
      </c>
      <c r="D3804" s="1" t="s">
        <v>79</v>
      </c>
      <c r="E3804" s="80" t="s">
        <v>61</v>
      </c>
      <c r="F3804" s="39" t="s">
        <v>62</v>
      </c>
      <c r="J3804" s="80"/>
      <c r="K3804" s="39"/>
      <c r="N3804" s="100"/>
      <c r="O3804" s="39"/>
      <c r="Q3804" s="39"/>
      <c r="R3804" s="80"/>
    </row>
    <row r="3805" spans="3:18" x14ac:dyDescent="0.15">
      <c r="C3805" s="97" t="s">
        <v>3830</v>
      </c>
      <c r="D3805" s="1" t="s">
        <v>66</v>
      </c>
      <c r="E3805" s="80" t="s">
        <v>61</v>
      </c>
      <c r="F3805" s="39" t="s">
        <v>69</v>
      </c>
      <c r="G3805" s="98">
        <v>13.76</v>
      </c>
      <c r="H3805" s="98">
        <v>1.26</v>
      </c>
      <c r="I3805" s="98">
        <v>15.02</v>
      </c>
      <c r="J3805" s="99">
        <v>222</v>
      </c>
      <c r="K3805" s="39" t="s">
        <v>69</v>
      </c>
      <c r="L3805" s="1">
        <v>15.05</v>
      </c>
      <c r="M3805" s="1">
        <v>30.07</v>
      </c>
      <c r="N3805" s="100">
        <v>428</v>
      </c>
      <c r="O3805" s="39" t="str">
        <f>+VLOOKUP(C3805,'[1]Notas 3º - TL'!$A$1:$B$678,2,"FALSO")</f>
        <v>SI</v>
      </c>
      <c r="Q3805" s="39"/>
      <c r="R3805" s="80"/>
    </row>
    <row r="3806" spans="3:18" x14ac:dyDescent="0.15">
      <c r="C3806" s="97" t="s">
        <v>3831</v>
      </c>
      <c r="D3806" s="1" t="s">
        <v>60</v>
      </c>
      <c r="E3806" s="80" t="s">
        <v>61</v>
      </c>
      <c r="F3806" s="39" t="s">
        <v>62</v>
      </c>
      <c r="J3806" s="80"/>
      <c r="K3806" s="39"/>
      <c r="N3806" s="100"/>
      <c r="O3806" s="39"/>
      <c r="Q3806" s="39"/>
      <c r="R3806" s="80"/>
    </row>
    <row r="3807" spans="3:18" x14ac:dyDescent="0.15">
      <c r="C3807" s="97" t="s">
        <v>3832</v>
      </c>
      <c r="D3807" s="1" t="s">
        <v>66</v>
      </c>
      <c r="E3807" s="80" t="s">
        <v>61</v>
      </c>
      <c r="F3807" s="39" t="s">
        <v>69</v>
      </c>
      <c r="G3807" s="98">
        <v>10.43</v>
      </c>
      <c r="H3807" s="98">
        <v>2.21</v>
      </c>
      <c r="I3807" s="98">
        <v>12.64</v>
      </c>
      <c r="J3807" s="99">
        <v>878</v>
      </c>
      <c r="K3807" s="39" t="s">
        <v>69</v>
      </c>
      <c r="L3807" s="1">
        <v>15.16</v>
      </c>
      <c r="M3807" s="1">
        <v>27.8</v>
      </c>
      <c r="N3807" s="100">
        <v>717</v>
      </c>
      <c r="O3807" s="39" t="str">
        <f>+VLOOKUP(C3807,'[1]Notas 3º - TL'!$A$1:$B$678,2,"FALSO")</f>
        <v>SI</v>
      </c>
      <c r="Q3807" s="39"/>
      <c r="R3807" s="80"/>
    </row>
    <row r="3808" spans="3:18" x14ac:dyDescent="0.15">
      <c r="C3808" s="97" t="s">
        <v>3833</v>
      </c>
      <c r="D3808" s="1" t="s">
        <v>79</v>
      </c>
      <c r="E3808" s="80" t="s">
        <v>61</v>
      </c>
      <c r="F3808" s="39" t="s">
        <v>69</v>
      </c>
      <c r="G3808" s="1">
        <v>13.16</v>
      </c>
      <c r="H3808" s="1">
        <v>0.31</v>
      </c>
      <c r="I3808" s="1">
        <v>13.47</v>
      </c>
      <c r="J3808" s="80">
        <v>582</v>
      </c>
      <c r="K3808" s="39" t="s">
        <v>62</v>
      </c>
      <c r="N3808" s="100"/>
      <c r="O3808" s="39"/>
      <c r="Q3808" s="39"/>
      <c r="R3808" s="80"/>
    </row>
    <row r="3809" spans="3:18" x14ac:dyDescent="0.15">
      <c r="C3809" s="97" t="s">
        <v>3834</v>
      </c>
      <c r="D3809" s="1" t="s">
        <v>60</v>
      </c>
      <c r="E3809" s="80" t="s">
        <v>88</v>
      </c>
      <c r="F3809" s="39" t="s">
        <v>69</v>
      </c>
      <c r="G3809" s="1">
        <v>10.77</v>
      </c>
      <c r="H3809" s="1">
        <v>3</v>
      </c>
      <c r="I3809" s="1">
        <v>13.77</v>
      </c>
      <c r="J3809" s="80">
        <v>498</v>
      </c>
      <c r="K3809" s="39" t="s">
        <v>62</v>
      </c>
      <c r="N3809" s="100"/>
      <c r="O3809" s="39"/>
      <c r="Q3809" s="39"/>
      <c r="R3809" s="80"/>
    </row>
    <row r="3810" spans="3:18" x14ac:dyDescent="0.15">
      <c r="C3810" s="97" t="s">
        <v>3835</v>
      </c>
      <c r="D3810" s="1" t="s">
        <v>68</v>
      </c>
      <c r="E3810" s="80" t="s">
        <v>61</v>
      </c>
      <c r="F3810" s="39" t="s">
        <v>62</v>
      </c>
      <c r="J3810" s="80"/>
      <c r="K3810" s="39"/>
      <c r="N3810" s="100"/>
      <c r="O3810" s="39"/>
      <c r="Q3810" s="39"/>
      <c r="R3810" s="80"/>
    </row>
    <row r="3811" spans="3:18" x14ac:dyDescent="0.15">
      <c r="C3811" s="97" t="s">
        <v>3836</v>
      </c>
      <c r="D3811" s="1" t="s">
        <v>66</v>
      </c>
      <c r="E3811" s="80" t="s">
        <v>61</v>
      </c>
      <c r="F3811" s="39" t="s">
        <v>62</v>
      </c>
      <c r="J3811" s="80"/>
      <c r="K3811" s="39"/>
      <c r="N3811" s="100"/>
      <c r="O3811" s="39"/>
      <c r="Q3811" s="39"/>
      <c r="R3811" s="80"/>
    </row>
    <row r="3812" spans="3:18" x14ac:dyDescent="0.15">
      <c r="C3812" s="97" t="s">
        <v>3837</v>
      </c>
      <c r="D3812" s="1" t="s">
        <v>79</v>
      </c>
      <c r="E3812" s="80" t="s">
        <v>61</v>
      </c>
      <c r="F3812" s="39" t="s">
        <v>62</v>
      </c>
      <c r="J3812" s="80"/>
      <c r="K3812" s="39"/>
      <c r="N3812" s="100"/>
      <c r="O3812" s="39"/>
      <c r="Q3812" s="39"/>
      <c r="R3812" s="80"/>
    </row>
    <row r="3813" spans="3:18" x14ac:dyDescent="0.15">
      <c r="C3813" s="97" t="s">
        <v>3838</v>
      </c>
      <c r="D3813" s="1" t="s">
        <v>79</v>
      </c>
      <c r="E3813" s="80" t="s">
        <v>61</v>
      </c>
      <c r="F3813" s="39" t="s">
        <v>62</v>
      </c>
      <c r="J3813" s="80"/>
      <c r="K3813" s="39"/>
      <c r="N3813" s="100"/>
      <c r="O3813" s="39"/>
      <c r="Q3813" s="39"/>
      <c r="R3813" s="80"/>
    </row>
    <row r="3814" spans="3:18" x14ac:dyDescent="0.15">
      <c r="C3814" s="97" t="s">
        <v>3839</v>
      </c>
      <c r="D3814" s="1" t="s">
        <v>85</v>
      </c>
      <c r="E3814" s="80" t="s">
        <v>61</v>
      </c>
      <c r="F3814" s="39" t="s">
        <v>62</v>
      </c>
      <c r="J3814" s="80"/>
      <c r="K3814" s="39"/>
      <c r="N3814" s="100"/>
      <c r="O3814" s="39"/>
      <c r="Q3814" s="39"/>
      <c r="R3814" s="80"/>
    </row>
    <row r="3815" spans="3:18" x14ac:dyDescent="0.15">
      <c r="C3815" s="97" t="s">
        <v>3840</v>
      </c>
      <c r="D3815" s="1" t="s">
        <v>72</v>
      </c>
      <c r="E3815" s="80" t="s">
        <v>61</v>
      </c>
      <c r="F3815" s="39" t="s">
        <v>62</v>
      </c>
      <c r="J3815" s="80"/>
      <c r="K3815" s="39"/>
      <c r="N3815" s="100"/>
      <c r="O3815" s="39"/>
      <c r="Q3815" s="39"/>
      <c r="R3815" s="80"/>
    </row>
    <row r="3816" spans="3:18" x14ac:dyDescent="0.15">
      <c r="C3816" s="97" t="s">
        <v>3841</v>
      </c>
      <c r="D3816" s="1" t="s">
        <v>72</v>
      </c>
      <c r="E3816" s="80" t="s">
        <v>61</v>
      </c>
      <c r="F3816" s="39" t="s">
        <v>69</v>
      </c>
      <c r="G3816" s="1">
        <v>11.25</v>
      </c>
      <c r="H3816" s="1">
        <v>1.1000000000000001</v>
      </c>
      <c r="I3816" s="1">
        <v>12.35</v>
      </c>
      <c r="J3816" s="80">
        <v>963</v>
      </c>
      <c r="K3816" s="39" t="s">
        <v>62</v>
      </c>
      <c r="N3816" s="100"/>
      <c r="O3816" s="39"/>
      <c r="Q3816" s="39"/>
      <c r="R3816" s="80"/>
    </row>
    <row r="3817" spans="3:18" x14ac:dyDescent="0.15">
      <c r="C3817" s="97" t="s">
        <v>3842</v>
      </c>
      <c r="D3817" s="1" t="s">
        <v>82</v>
      </c>
      <c r="E3817" s="80" t="s">
        <v>61</v>
      </c>
      <c r="F3817" s="39" t="s">
        <v>62</v>
      </c>
      <c r="J3817" s="80"/>
      <c r="K3817" s="39"/>
      <c r="N3817" s="100"/>
      <c r="O3817" s="39"/>
      <c r="Q3817" s="39"/>
      <c r="R3817" s="80"/>
    </row>
    <row r="3818" spans="3:18" x14ac:dyDescent="0.15">
      <c r="C3818" s="97" t="s">
        <v>3843</v>
      </c>
      <c r="D3818" s="1" t="s">
        <v>68</v>
      </c>
      <c r="E3818" s="80" t="s">
        <v>61</v>
      </c>
      <c r="F3818" s="39" t="s">
        <v>62</v>
      </c>
      <c r="J3818" s="80"/>
      <c r="K3818" s="39"/>
      <c r="N3818" s="100"/>
      <c r="O3818" s="39"/>
      <c r="Q3818" s="39"/>
      <c r="R3818" s="80"/>
    </row>
    <row r="3819" spans="3:18" x14ac:dyDescent="0.15">
      <c r="C3819" s="97" t="s">
        <v>3844</v>
      </c>
      <c r="D3819" s="1" t="s">
        <v>64</v>
      </c>
      <c r="E3819" s="80" t="s">
        <v>61</v>
      </c>
      <c r="F3819" s="39" t="s">
        <v>62</v>
      </c>
      <c r="J3819" s="80"/>
      <c r="K3819" s="39"/>
      <c r="N3819" s="100"/>
      <c r="O3819" s="39"/>
      <c r="Q3819" s="39"/>
      <c r="R3819" s="80"/>
    </row>
    <row r="3820" spans="3:18" x14ac:dyDescent="0.15">
      <c r="C3820" s="97" t="s">
        <v>3845</v>
      </c>
      <c r="D3820" s="1" t="s">
        <v>60</v>
      </c>
      <c r="E3820" s="80" t="s">
        <v>61</v>
      </c>
      <c r="F3820" s="39" t="s">
        <v>62</v>
      </c>
      <c r="J3820" s="80"/>
      <c r="K3820" s="39"/>
      <c r="N3820" s="100"/>
      <c r="O3820" s="39"/>
      <c r="Q3820" s="39"/>
      <c r="R3820" s="80"/>
    </row>
    <row r="3821" spans="3:18" x14ac:dyDescent="0.15">
      <c r="C3821" s="97" t="s">
        <v>3846</v>
      </c>
      <c r="D3821" s="1" t="s">
        <v>68</v>
      </c>
      <c r="E3821" s="80" t="s">
        <v>61</v>
      </c>
      <c r="F3821" s="39" t="s">
        <v>62</v>
      </c>
      <c r="J3821" s="80"/>
      <c r="K3821" s="39"/>
      <c r="N3821" s="100"/>
      <c r="O3821" s="39"/>
      <c r="Q3821" s="39"/>
      <c r="R3821" s="80"/>
    </row>
    <row r="3822" spans="3:18" x14ac:dyDescent="0.15">
      <c r="C3822" s="97" t="s">
        <v>3847</v>
      </c>
      <c r="D3822" s="1" t="s">
        <v>85</v>
      </c>
      <c r="E3822" s="80" t="s">
        <v>61</v>
      </c>
      <c r="F3822" s="39" t="s">
        <v>69</v>
      </c>
      <c r="G3822" s="98">
        <v>10.85</v>
      </c>
      <c r="H3822" s="98">
        <v>0.78</v>
      </c>
      <c r="I3822" s="98">
        <v>11.629999999999999</v>
      </c>
      <c r="J3822" s="99">
        <v>1163</v>
      </c>
      <c r="K3822" s="39" t="s">
        <v>69</v>
      </c>
      <c r="L3822" s="1">
        <v>15.84</v>
      </c>
      <c r="M3822" s="1">
        <v>27.47</v>
      </c>
      <c r="N3822" s="100">
        <v>746</v>
      </c>
      <c r="O3822" s="39" t="s">
        <v>62</v>
      </c>
      <c r="Q3822" s="39"/>
      <c r="R3822" s="80"/>
    </row>
    <row r="3823" spans="3:18" x14ac:dyDescent="0.15">
      <c r="C3823" s="97" t="s">
        <v>3848</v>
      </c>
      <c r="D3823" s="1" t="s">
        <v>66</v>
      </c>
      <c r="E3823" s="80" t="s">
        <v>61</v>
      </c>
      <c r="F3823" s="39" t="s">
        <v>69</v>
      </c>
      <c r="G3823" s="98">
        <v>10.23</v>
      </c>
      <c r="H3823" s="98">
        <v>0.31</v>
      </c>
      <c r="I3823" s="98">
        <v>10.540000000000001</v>
      </c>
      <c r="J3823" s="99">
        <v>1357</v>
      </c>
      <c r="K3823" s="39" t="s">
        <v>69</v>
      </c>
      <c r="L3823" s="1">
        <v>18.649999999999999</v>
      </c>
      <c r="M3823" s="1">
        <v>29.189999999999998</v>
      </c>
      <c r="N3823" s="100">
        <v>566</v>
      </c>
      <c r="O3823" s="39" t="str">
        <f>+VLOOKUP(C3823,'[1]Notas 3º - TL'!$A$1:$B$678,2,"FALSO")</f>
        <v>SI</v>
      </c>
      <c r="Q3823" s="39"/>
      <c r="R3823" s="80"/>
    </row>
    <row r="3824" spans="3:18" x14ac:dyDescent="0.15">
      <c r="C3824" s="97" t="s">
        <v>3849</v>
      </c>
      <c r="D3824" s="1" t="s">
        <v>68</v>
      </c>
      <c r="E3824" s="80" t="s">
        <v>61</v>
      </c>
      <c r="F3824" s="39" t="s">
        <v>69</v>
      </c>
      <c r="G3824" s="98">
        <v>11.98</v>
      </c>
      <c r="H3824" s="98">
        <v>2.84</v>
      </c>
      <c r="I3824" s="98">
        <v>14.82</v>
      </c>
      <c r="J3824" s="99">
        <v>257</v>
      </c>
      <c r="K3824" s="39" t="s">
        <v>69</v>
      </c>
      <c r="L3824" s="1">
        <v>17.96</v>
      </c>
      <c r="M3824" s="1">
        <v>32.78</v>
      </c>
      <c r="N3824" s="100">
        <v>136</v>
      </c>
      <c r="O3824" s="39" t="str">
        <f>+VLOOKUP(C3824,'[1]Notas 3º - TL'!$A$1:$B$678,2,"FALSO")</f>
        <v>SI</v>
      </c>
      <c r="Q3824" s="39"/>
      <c r="R3824" s="80"/>
    </row>
    <row r="3825" spans="3:18" x14ac:dyDescent="0.15">
      <c r="C3825" s="97" t="s">
        <v>3850</v>
      </c>
      <c r="D3825" s="1" t="s">
        <v>60</v>
      </c>
      <c r="E3825" s="80" t="s">
        <v>61</v>
      </c>
      <c r="F3825" s="39" t="s">
        <v>62</v>
      </c>
      <c r="J3825" s="80"/>
      <c r="K3825" s="39"/>
      <c r="N3825" s="100"/>
      <c r="O3825" s="39"/>
      <c r="Q3825" s="39"/>
      <c r="R3825" s="80"/>
    </row>
    <row r="3826" spans="3:18" x14ac:dyDescent="0.15">
      <c r="C3826" s="97" t="s">
        <v>3851</v>
      </c>
      <c r="D3826" s="1" t="s">
        <v>68</v>
      </c>
      <c r="E3826" s="80" t="s">
        <v>61</v>
      </c>
      <c r="F3826" s="39" t="s">
        <v>62</v>
      </c>
      <c r="J3826" s="80"/>
      <c r="K3826" s="39"/>
      <c r="N3826" s="100"/>
      <c r="O3826" s="39"/>
      <c r="Q3826" s="39"/>
      <c r="R3826" s="80"/>
    </row>
    <row r="3827" spans="3:18" x14ac:dyDescent="0.15">
      <c r="C3827" s="97" t="s">
        <v>3852</v>
      </c>
      <c r="D3827" s="1" t="s">
        <v>85</v>
      </c>
      <c r="E3827" s="80" t="s">
        <v>61</v>
      </c>
      <c r="F3827" s="39" t="s">
        <v>62</v>
      </c>
      <c r="J3827" s="80"/>
      <c r="K3827" s="39"/>
      <c r="N3827" s="100"/>
      <c r="O3827" s="39"/>
      <c r="Q3827" s="39"/>
      <c r="R3827" s="80"/>
    </row>
    <row r="3828" spans="3:18" x14ac:dyDescent="0.15">
      <c r="C3828" s="97" t="s">
        <v>3853</v>
      </c>
      <c r="D3828" s="1" t="s">
        <v>326</v>
      </c>
      <c r="E3828" s="80" t="s">
        <v>61</v>
      </c>
      <c r="F3828" s="39" t="s">
        <v>69</v>
      </c>
      <c r="G3828" s="98">
        <v>11.59</v>
      </c>
      <c r="H3828" s="98">
        <v>0</v>
      </c>
      <c r="I3828" s="98">
        <v>11.59</v>
      </c>
      <c r="J3828" s="99">
        <v>1175</v>
      </c>
      <c r="K3828" s="39" t="s">
        <v>69</v>
      </c>
      <c r="L3828" s="1">
        <v>15.23</v>
      </c>
      <c r="M3828" s="1">
        <v>26.82</v>
      </c>
      <c r="N3828" s="100">
        <v>777</v>
      </c>
      <c r="O3828" s="39" t="str">
        <f>+VLOOKUP(C3828,'[1]Notas 3º - TL'!$A$1:$B$678,2,"FALSO")</f>
        <v>SI</v>
      </c>
      <c r="Q3828" s="39"/>
      <c r="R3828" s="80"/>
    </row>
    <row r="3829" spans="3:18" x14ac:dyDescent="0.15">
      <c r="C3829" s="97" t="s">
        <v>3854</v>
      </c>
      <c r="D3829" s="1" t="s">
        <v>68</v>
      </c>
      <c r="E3829" s="80" t="s">
        <v>61</v>
      </c>
      <c r="F3829" s="39" t="s">
        <v>62</v>
      </c>
      <c r="J3829" s="80"/>
      <c r="K3829" s="39"/>
      <c r="N3829" s="100"/>
      <c r="O3829" s="39"/>
      <c r="Q3829" s="39"/>
      <c r="R3829" s="80"/>
    </row>
    <row r="3830" spans="3:18" x14ac:dyDescent="0.15">
      <c r="C3830" s="97" t="s">
        <v>578</v>
      </c>
      <c r="D3830" s="1" t="s">
        <v>68</v>
      </c>
      <c r="E3830" s="80" t="s">
        <v>61</v>
      </c>
      <c r="F3830" s="39" t="s">
        <v>69</v>
      </c>
      <c r="G3830" s="98">
        <v>13.15</v>
      </c>
      <c r="H3830" s="98">
        <v>0.78</v>
      </c>
      <c r="I3830" s="98">
        <v>13.93</v>
      </c>
      <c r="J3830" s="99">
        <v>450</v>
      </c>
      <c r="K3830" s="39" t="s">
        <v>69</v>
      </c>
      <c r="L3830" s="1">
        <v>16.05</v>
      </c>
      <c r="M3830" s="1">
        <v>29.98</v>
      </c>
      <c r="N3830" s="100">
        <v>445</v>
      </c>
      <c r="O3830" s="39" t="str">
        <f>+VLOOKUP(C3830,'[1]Notas 3º - TL'!$A$1:$B$678,2,"FALSO")</f>
        <v>SI</v>
      </c>
      <c r="Q3830" s="39"/>
      <c r="R3830" s="80"/>
    </row>
    <row r="3831" spans="3:18" x14ac:dyDescent="0.15">
      <c r="C3831" s="97" t="s">
        <v>3856</v>
      </c>
      <c r="D3831" s="1" t="s">
        <v>85</v>
      </c>
      <c r="E3831" s="80" t="s">
        <v>61</v>
      </c>
      <c r="F3831" s="39" t="s">
        <v>62</v>
      </c>
      <c r="J3831" s="80"/>
      <c r="K3831" s="39"/>
      <c r="N3831" s="100"/>
      <c r="O3831" s="39"/>
      <c r="Q3831" s="39"/>
      <c r="R3831" s="80"/>
    </row>
    <row r="3832" spans="3:18" x14ac:dyDescent="0.15">
      <c r="C3832" s="97" t="s">
        <v>3857</v>
      </c>
      <c r="D3832" s="1" t="s">
        <v>68</v>
      </c>
      <c r="E3832" s="80" t="s">
        <v>61</v>
      </c>
      <c r="F3832" s="39" t="s">
        <v>69</v>
      </c>
      <c r="G3832" s="98">
        <v>11.45</v>
      </c>
      <c r="H3832" s="98">
        <v>2.68</v>
      </c>
      <c r="I3832" s="98">
        <v>14.129999999999999</v>
      </c>
      <c r="J3832" s="99">
        <v>403</v>
      </c>
      <c r="K3832" s="39" t="s">
        <v>69</v>
      </c>
      <c r="L3832" s="1">
        <v>16.71</v>
      </c>
      <c r="M3832" s="1">
        <v>30.84</v>
      </c>
      <c r="N3832" s="100">
        <v>318</v>
      </c>
      <c r="O3832" s="39" t="str">
        <f>+VLOOKUP(C3832,'[1]Notas 3º - TL'!$A$1:$B$678,2,"FALSO")</f>
        <v>SI</v>
      </c>
      <c r="Q3832" s="39"/>
      <c r="R3832" s="80"/>
    </row>
    <row r="3833" spans="3:18" x14ac:dyDescent="0.15">
      <c r="C3833" s="97" t="s">
        <v>3858</v>
      </c>
      <c r="D3833" s="1" t="s">
        <v>66</v>
      </c>
      <c r="E3833" s="80" t="s">
        <v>61</v>
      </c>
      <c r="F3833" s="39" t="s">
        <v>62</v>
      </c>
      <c r="J3833" s="80"/>
      <c r="K3833" s="39"/>
      <c r="N3833" s="100"/>
      <c r="O3833" s="39"/>
      <c r="Q3833" s="39"/>
      <c r="R3833" s="80"/>
    </row>
    <row r="3834" spans="3:18" x14ac:dyDescent="0.15">
      <c r="C3834" s="97" t="s">
        <v>3859</v>
      </c>
      <c r="D3834" s="1" t="s">
        <v>60</v>
      </c>
      <c r="E3834" s="80" t="s">
        <v>61</v>
      </c>
      <c r="F3834" s="39" t="s">
        <v>62</v>
      </c>
      <c r="J3834" s="80"/>
      <c r="K3834" s="39"/>
      <c r="N3834" s="100"/>
      <c r="O3834" s="39"/>
      <c r="Q3834" s="39"/>
      <c r="R3834" s="80"/>
    </row>
    <row r="3835" spans="3:18" x14ac:dyDescent="0.15">
      <c r="C3835" s="97" t="s">
        <v>3860</v>
      </c>
      <c r="D3835" s="1" t="s">
        <v>60</v>
      </c>
      <c r="E3835" s="80" t="s">
        <v>61</v>
      </c>
      <c r="F3835" s="39" t="s">
        <v>62</v>
      </c>
      <c r="J3835" s="80"/>
      <c r="K3835" s="39"/>
      <c r="N3835" s="100"/>
      <c r="O3835" s="39"/>
      <c r="Q3835" s="39"/>
      <c r="R3835" s="80"/>
    </row>
    <row r="3836" spans="3:18" x14ac:dyDescent="0.15">
      <c r="C3836" s="97" t="s">
        <v>3861</v>
      </c>
      <c r="D3836" s="1" t="s">
        <v>68</v>
      </c>
      <c r="E3836" s="80" t="s">
        <v>61</v>
      </c>
      <c r="F3836" s="39" t="s">
        <v>62</v>
      </c>
      <c r="J3836" s="80"/>
      <c r="K3836" s="39"/>
      <c r="N3836" s="100"/>
      <c r="O3836" s="39"/>
      <c r="Q3836" s="39"/>
      <c r="R3836" s="80"/>
    </row>
    <row r="3837" spans="3:18" x14ac:dyDescent="0.15">
      <c r="C3837" s="97" t="s">
        <v>3862</v>
      </c>
      <c r="D3837" s="1" t="s">
        <v>66</v>
      </c>
      <c r="E3837" s="80" t="s">
        <v>61</v>
      </c>
      <c r="F3837" s="39" t="s">
        <v>62</v>
      </c>
      <c r="J3837" s="80"/>
      <c r="K3837" s="39"/>
      <c r="N3837" s="100"/>
      <c r="O3837" s="39"/>
      <c r="Q3837" s="39"/>
      <c r="R3837" s="80"/>
    </row>
    <row r="3838" spans="3:18" x14ac:dyDescent="0.15">
      <c r="C3838" s="97" t="s">
        <v>352</v>
      </c>
      <c r="D3838" s="1" t="s">
        <v>64</v>
      </c>
      <c r="E3838" s="80" t="s">
        <v>88</v>
      </c>
      <c r="F3838" s="39" t="s">
        <v>69</v>
      </c>
      <c r="G3838" s="98">
        <v>11</v>
      </c>
      <c r="H3838" s="98">
        <v>3</v>
      </c>
      <c r="I3838" s="98">
        <v>14</v>
      </c>
      <c r="J3838" s="99">
        <v>432</v>
      </c>
      <c r="K3838" s="39" t="s">
        <v>69</v>
      </c>
      <c r="L3838" s="1">
        <v>15.79</v>
      </c>
      <c r="M3838" s="1">
        <v>29.79</v>
      </c>
      <c r="N3838" s="100">
        <v>483</v>
      </c>
      <c r="O3838" s="39" t="str">
        <f>+VLOOKUP(C3838,'[1]Notas 3º - TL'!$A$1:$B$678,2,"FALSO")</f>
        <v>SI</v>
      </c>
      <c r="Q3838" s="39"/>
      <c r="R3838" s="80"/>
    </row>
    <row r="3839" spans="3:18" x14ac:dyDescent="0.15">
      <c r="C3839" s="97" t="s">
        <v>3864</v>
      </c>
      <c r="D3839" s="1" t="s">
        <v>64</v>
      </c>
      <c r="E3839" s="80" t="s">
        <v>88</v>
      </c>
      <c r="F3839" s="39" t="s">
        <v>62</v>
      </c>
      <c r="J3839" s="80"/>
      <c r="K3839" s="39"/>
      <c r="N3839" s="100"/>
      <c r="O3839" s="39"/>
      <c r="Q3839" s="39"/>
      <c r="R3839" s="80"/>
    </row>
    <row r="3840" spans="3:18" x14ac:dyDescent="0.15">
      <c r="C3840" s="97" t="s">
        <v>3865</v>
      </c>
      <c r="D3840" s="1" t="s">
        <v>72</v>
      </c>
      <c r="E3840" s="80" t="s">
        <v>61</v>
      </c>
      <c r="F3840" s="39" t="s">
        <v>62</v>
      </c>
      <c r="J3840" s="80"/>
      <c r="K3840" s="39"/>
      <c r="N3840" s="100"/>
      <c r="O3840" s="39"/>
      <c r="Q3840" s="39"/>
      <c r="R3840" s="80"/>
    </row>
    <row r="3841" spans="3:18" x14ac:dyDescent="0.15">
      <c r="C3841" s="97" t="s">
        <v>3866</v>
      </c>
      <c r="D3841" s="1" t="s">
        <v>66</v>
      </c>
      <c r="E3841" s="80" t="s">
        <v>61</v>
      </c>
      <c r="F3841" s="39" t="s">
        <v>62</v>
      </c>
      <c r="J3841" s="80"/>
      <c r="K3841" s="39"/>
      <c r="N3841" s="100"/>
      <c r="O3841" s="39"/>
      <c r="Q3841" s="39"/>
      <c r="R3841" s="80"/>
    </row>
    <row r="3842" spans="3:18" x14ac:dyDescent="0.15">
      <c r="C3842" s="97" t="s">
        <v>3867</v>
      </c>
      <c r="D3842" s="1" t="s">
        <v>66</v>
      </c>
      <c r="E3842" s="80" t="s">
        <v>88</v>
      </c>
      <c r="F3842" s="39" t="s">
        <v>62</v>
      </c>
      <c r="J3842" s="80"/>
      <c r="K3842" s="39"/>
      <c r="N3842" s="100"/>
      <c r="O3842" s="39"/>
      <c r="Q3842" s="39"/>
      <c r="R3842" s="80"/>
    </row>
    <row r="3843" spans="3:18" x14ac:dyDescent="0.15">
      <c r="C3843" s="97" t="s">
        <v>3868</v>
      </c>
      <c r="D3843" s="1" t="s">
        <v>64</v>
      </c>
      <c r="E3843" s="80" t="s">
        <v>61</v>
      </c>
      <c r="F3843" s="39" t="s">
        <v>62</v>
      </c>
      <c r="J3843" s="80"/>
      <c r="K3843" s="39"/>
      <c r="N3843" s="100"/>
      <c r="O3843" s="39"/>
      <c r="Q3843" s="39"/>
      <c r="R3843" s="80"/>
    </row>
    <row r="3844" spans="3:18" x14ac:dyDescent="0.15">
      <c r="C3844" s="97" t="s">
        <v>3869</v>
      </c>
      <c r="D3844" s="1" t="s">
        <v>68</v>
      </c>
      <c r="E3844" s="80" t="s">
        <v>61</v>
      </c>
      <c r="F3844" s="39" t="s">
        <v>62</v>
      </c>
      <c r="J3844" s="80"/>
      <c r="K3844" s="39"/>
      <c r="N3844" s="100"/>
      <c r="O3844" s="39"/>
      <c r="Q3844" s="39"/>
      <c r="R3844" s="80"/>
    </row>
    <row r="3845" spans="3:18" x14ac:dyDescent="0.15">
      <c r="C3845" s="97" t="s">
        <v>3870</v>
      </c>
      <c r="D3845" s="1" t="s">
        <v>64</v>
      </c>
      <c r="E3845" s="80" t="s">
        <v>61</v>
      </c>
      <c r="F3845" s="39" t="s">
        <v>62</v>
      </c>
      <c r="J3845" s="80"/>
      <c r="K3845" s="39"/>
      <c r="N3845" s="100"/>
      <c r="O3845" s="39"/>
      <c r="Q3845" s="39"/>
      <c r="R3845" s="80"/>
    </row>
    <row r="3846" spans="3:18" x14ac:dyDescent="0.15">
      <c r="C3846" s="97" t="s">
        <v>3871</v>
      </c>
      <c r="D3846" s="1" t="s">
        <v>64</v>
      </c>
      <c r="E3846" s="80" t="s">
        <v>61</v>
      </c>
      <c r="F3846" s="39" t="s">
        <v>62</v>
      </c>
      <c r="J3846" s="80"/>
      <c r="K3846" s="39"/>
      <c r="N3846" s="100"/>
      <c r="O3846" s="39"/>
      <c r="Q3846" s="39"/>
      <c r="R3846" s="80"/>
    </row>
    <row r="3847" spans="3:18" x14ac:dyDescent="0.15">
      <c r="C3847" s="97" t="s">
        <v>3872</v>
      </c>
      <c r="D3847" s="1" t="s">
        <v>68</v>
      </c>
      <c r="E3847" s="80" t="s">
        <v>61</v>
      </c>
      <c r="F3847" s="39" t="s">
        <v>62</v>
      </c>
      <c r="J3847" s="80"/>
      <c r="K3847" s="39"/>
      <c r="N3847" s="100"/>
      <c r="O3847" s="39"/>
      <c r="Q3847" s="39"/>
      <c r="R3847" s="80"/>
    </row>
    <row r="3848" spans="3:18" x14ac:dyDescent="0.15">
      <c r="C3848" s="97" t="s">
        <v>3873</v>
      </c>
      <c r="D3848" s="1" t="s">
        <v>68</v>
      </c>
      <c r="E3848" s="80" t="s">
        <v>61</v>
      </c>
      <c r="F3848" s="39" t="s">
        <v>62</v>
      </c>
      <c r="J3848" s="80"/>
      <c r="K3848" s="39"/>
      <c r="N3848" s="100"/>
      <c r="O3848" s="39"/>
      <c r="Q3848" s="39"/>
      <c r="R3848" s="80"/>
    </row>
    <row r="3849" spans="3:18" x14ac:dyDescent="0.15">
      <c r="C3849" s="97" t="s">
        <v>3874</v>
      </c>
      <c r="D3849" s="1" t="s">
        <v>64</v>
      </c>
      <c r="E3849" s="80" t="s">
        <v>61</v>
      </c>
      <c r="F3849" s="39" t="s">
        <v>69</v>
      </c>
      <c r="G3849" s="1">
        <v>12.58</v>
      </c>
      <c r="H3849" s="1">
        <v>2.52</v>
      </c>
      <c r="I3849" s="1">
        <v>15.1</v>
      </c>
      <c r="J3849" s="80">
        <v>209</v>
      </c>
      <c r="K3849" s="39" t="s">
        <v>62</v>
      </c>
      <c r="N3849" s="100"/>
      <c r="O3849" s="39"/>
      <c r="Q3849" s="39"/>
      <c r="R3849" s="80"/>
    </row>
    <row r="3850" spans="3:18" x14ac:dyDescent="0.15">
      <c r="C3850" s="97" t="s">
        <v>3875</v>
      </c>
      <c r="D3850" s="1" t="s">
        <v>326</v>
      </c>
      <c r="E3850" s="80" t="s">
        <v>61</v>
      </c>
      <c r="F3850" s="39" t="s">
        <v>62</v>
      </c>
      <c r="J3850" s="80"/>
      <c r="K3850" s="39"/>
      <c r="N3850" s="100"/>
      <c r="O3850" s="39"/>
      <c r="Q3850" s="39"/>
      <c r="R3850" s="80"/>
    </row>
    <row r="3851" spans="3:18" x14ac:dyDescent="0.15">
      <c r="C3851" s="97" t="s">
        <v>330</v>
      </c>
      <c r="D3851" s="1" t="s">
        <v>72</v>
      </c>
      <c r="E3851" s="80" t="s">
        <v>61</v>
      </c>
      <c r="F3851" s="39" t="s">
        <v>69</v>
      </c>
      <c r="G3851" s="98">
        <v>12.18</v>
      </c>
      <c r="H3851" s="98">
        <v>1.57</v>
      </c>
      <c r="I3851" s="98">
        <v>13.75</v>
      </c>
      <c r="J3851" s="99">
        <v>503</v>
      </c>
      <c r="K3851" s="39" t="s">
        <v>69</v>
      </c>
      <c r="L3851" s="1">
        <v>15.8</v>
      </c>
      <c r="M3851" s="1">
        <v>29.55</v>
      </c>
      <c r="N3851" s="100">
        <v>519</v>
      </c>
      <c r="O3851" s="39" t="str">
        <f>+VLOOKUP(C3851,'[1]Notas 3º - TL'!$A$1:$B$678,2,"FALSO")</f>
        <v>SI</v>
      </c>
      <c r="Q3851" s="39"/>
      <c r="R3851" s="80"/>
    </row>
    <row r="3852" spans="3:18" x14ac:dyDescent="0.15">
      <c r="C3852" s="97" t="s">
        <v>485</v>
      </c>
      <c r="D3852" s="1" t="s">
        <v>66</v>
      </c>
      <c r="E3852" s="80" t="s">
        <v>61</v>
      </c>
      <c r="F3852" s="39" t="s">
        <v>69</v>
      </c>
      <c r="G3852" s="98">
        <v>12.4</v>
      </c>
      <c r="H3852" s="98">
        <v>0.63</v>
      </c>
      <c r="I3852" s="98">
        <v>13.030000000000001</v>
      </c>
      <c r="J3852" s="99">
        <v>726</v>
      </c>
      <c r="K3852" s="39" t="s">
        <v>69</v>
      </c>
      <c r="L3852" s="1">
        <v>16.3</v>
      </c>
      <c r="M3852" s="1">
        <v>29.330000000000002</v>
      </c>
      <c r="N3852" s="100">
        <v>543</v>
      </c>
      <c r="O3852" s="39" t="str">
        <f>+VLOOKUP(C3852,'[1]Notas 3º - TL'!$A$1:$B$678,2,"FALSO")</f>
        <v>SI</v>
      </c>
      <c r="Q3852" s="39"/>
      <c r="R3852" s="80"/>
    </row>
    <row r="3853" spans="3:18" x14ac:dyDescent="0.15">
      <c r="C3853" s="97" t="s">
        <v>244</v>
      </c>
      <c r="D3853" s="1" t="s">
        <v>68</v>
      </c>
      <c r="E3853" s="80" t="s">
        <v>61</v>
      </c>
      <c r="F3853" s="39" t="s">
        <v>69</v>
      </c>
      <c r="G3853" s="98">
        <v>12.79</v>
      </c>
      <c r="H3853" s="98">
        <v>1.26</v>
      </c>
      <c r="I3853" s="98">
        <v>14.049999999999999</v>
      </c>
      <c r="J3853" s="99">
        <v>418</v>
      </c>
      <c r="K3853" s="39" t="s">
        <v>69</v>
      </c>
      <c r="L3853" s="1">
        <v>15.28</v>
      </c>
      <c r="M3853" s="1">
        <v>29.33</v>
      </c>
      <c r="N3853" s="100">
        <v>544</v>
      </c>
      <c r="O3853" s="39" t="str">
        <f>+VLOOKUP(C3853,'[1]Notas 3º - TL'!$A$1:$B$678,2,"FALSO")</f>
        <v>SI</v>
      </c>
      <c r="Q3853" s="39"/>
      <c r="R3853" s="80"/>
    </row>
    <row r="3854" spans="3:18" x14ac:dyDescent="0.15">
      <c r="C3854" s="97" t="s">
        <v>3879</v>
      </c>
      <c r="D3854" s="1" t="s">
        <v>64</v>
      </c>
      <c r="E3854" s="80" t="s">
        <v>61</v>
      </c>
      <c r="F3854" s="39" t="s">
        <v>62</v>
      </c>
      <c r="J3854" s="80"/>
      <c r="K3854" s="39"/>
      <c r="N3854" s="100"/>
      <c r="O3854" s="39"/>
      <c r="Q3854" s="39"/>
      <c r="R3854" s="80"/>
    </row>
    <row r="3855" spans="3:18" x14ac:dyDescent="0.15">
      <c r="C3855" s="97" t="s">
        <v>3880</v>
      </c>
      <c r="D3855" s="1" t="s">
        <v>68</v>
      </c>
      <c r="E3855" s="80" t="s">
        <v>61</v>
      </c>
      <c r="F3855" s="39" t="s">
        <v>69</v>
      </c>
      <c r="G3855" s="1">
        <v>10.050000000000001</v>
      </c>
      <c r="H3855" s="1">
        <v>1.42</v>
      </c>
      <c r="I3855" s="1">
        <v>11.47</v>
      </c>
      <c r="J3855" s="80">
        <v>1208</v>
      </c>
      <c r="K3855" s="39" t="s">
        <v>62</v>
      </c>
      <c r="N3855" s="100"/>
      <c r="O3855" s="39"/>
      <c r="Q3855" s="39"/>
      <c r="R3855" s="80"/>
    </row>
    <row r="3856" spans="3:18" x14ac:dyDescent="0.15">
      <c r="C3856" s="97" t="s">
        <v>3881</v>
      </c>
      <c r="D3856" s="1" t="s">
        <v>68</v>
      </c>
      <c r="E3856" s="80" t="s">
        <v>61</v>
      </c>
      <c r="F3856" s="39" t="s">
        <v>62</v>
      </c>
      <c r="J3856" s="80"/>
      <c r="K3856" s="39"/>
      <c r="N3856" s="100"/>
      <c r="O3856" s="39"/>
      <c r="Q3856" s="39"/>
      <c r="R3856" s="80"/>
    </row>
    <row r="3857" spans="3:18" x14ac:dyDescent="0.15">
      <c r="C3857" s="97" t="s">
        <v>3882</v>
      </c>
      <c r="D3857" s="1" t="s">
        <v>85</v>
      </c>
      <c r="E3857" s="80" t="s">
        <v>61</v>
      </c>
      <c r="F3857" s="39" t="s">
        <v>69</v>
      </c>
      <c r="G3857" s="1">
        <v>13.8</v>
      </c>
      <c r="H3857" s="1">
        <v>0.15</v>
      </c>
      <c r="I3857" s="1">
        <v>13.950000000000001</v>
      </c>
      <c r="J3857" s="80">
        <v>441</v>
      </c>
      <c r="K3857" s="39" t="s">
        <v>62</v>
      </c>
      <c r="N3857" s="100"/>
      <c r="O3857" s="39"/>
      <c r="Q3857" s="39"/>
      <c r="R3857" s="80"/>
    </row>
    <row r="3858" spans="3:18" x14ac:dyDescent="0.15">
      <c r="C3858" s="97" t="s">
        <v>3883</v>
      </c>
      <c r="D3858" s="1" t="s">
        <v>66</v>
      </c>
      <c r="E3858" s="80" t="s">
        <v>61</v>
      </c>
      <c r="F3858" s="39" t="s">
        <v>62</v>
      </c>
      <c r="J3858" s="80"/>
      <c r="K3858" s="39"/>
      <c r="N3858" s="100"/>
      <c r="O3858" s="39"/>
      <c r="Q3858" s="39"/>
      <c r="R3858" s="80"/>
    </row>
    <row r="3859" spans="3:18" x14ac:dyDescent="0.15">
      <c r="C3859" s="97" t="s">
        <v>3884</v>
      </c>
      <c r="D3859" s="1" t="s">
        <v>64</v>
      </c>
      <c r="E3859" s="80" t="s">
        <v>61</v>
      </c>
      <c r="F3859" s="39" t="s">
        <v>62</v>
      </c>
      <c r="J3859" s="80"/>
      <c r="K3859" s="39"/>
      <c r="N3859" s="100"/>
      <c r="O3859" s="39"/>
      <c r="Q3859" s="39"/>
      <c r="R3859" s="80"/>
    </row>
    <row r="3860" spans="3:18" x14ac:dyDescent="0.15">
      <c r="C3860" s="97" t="s">
        <v>3885</v>
      </c>
      <c r="D3860" s="1" t="s">
        <v>79</v>
      </c>
      <c r="E3860" s="80" t="s">
        <v>88</v>
      </c>
      <c r="F3860" s="39" t="s">
        <v>69</v>
      </c>
      <c r="G3860" s="1">
        <v>10.31</v>
      </c>
      <c r="H3860" s="1">
        <v>1.2</v>
      </c>
      <c r="I3860" s="1">
        <v>11.51</v>
      </c>
      <c r="J3860" s="80">
        <v>1198</v>
      </c>
      <c r="K3860" s="39" t="s">
        <v>62</v>
      </c>
      <c r="N3860" s="100"/>
      <c r="O3860" s="39"/>
      <c r="Q3860" s="39"/>
      <c r="R3860" s="80"/>
    </row>
    <row r="3861" spans="3:18" x14ac:dyDescent="0.15">
      <c r="C3861" s="97" t="s">
        <v>3886</v>
      </c>
      <c r="D3861" s="1" t="s">
        <v>68</v>
      </c>
      <c r="E3861" s="80" t="s">
        <v>61</v>
      </c>
      <c r="F3861" s="39" t="s">
        <v>69</v>
      </c>
      <c r="G3861" s="1">
        <v>10.41</v>
      </c>
      <c r="H3861" s="1">
        <v>0.47</v>
      </c>
      <c r="I3861" s="1">
        <v>10.88</v>
      </c>
      <c r="J3861" s="80">
        <v>1321</v>
      </c>
      <c r="K3861" s="39" t="s">
        <v>62</v>
      </c>
      <c r="N3861" s="100"/>
      <c r="O3861" s="39"/>
      <c r="Q3861" s="39"/>
      <c r="R3861" s="80"/>
    </row>
    <row r="3862" spans="3:18" x14ac:dyDescent="0.15">
      <c r="C3862" s="97" t="s">
        <v>3887</v>
      </c>
      <c r="D3862" s="1" t="s">
        <v>85</v>
      </c>
      <c r="E3862" s="80" t="s">
        <v>61</v>
      </c>
      <c r="F3862" s="39" t="s">
        <v>62</v>
      </c>
      <c r="J3862" s="80"/>
      <c r="K3862" s="39"/>
      <c r="N3862" s="100"/>
      <c r="O3862" s="39"/>
      <c r="Q3862" s="39"/>
      <c r="R3862" s="80"/>
    </row>
    <row r="3863" spans="3:18" x14ac:dyDescent="0.15">
      <c r="C3863" s="97" t="s">
        <v>3888</v>
      </c>
      <c r="D3863" s="1" t="s">
        <v>66</v>
      </c>
      <c r="E3863" s="80" t="s">
        <v>61</v>
      </c>
      <c r="F3863" s="39" t="s">
        <v>62</v>
      </c>
      <c r="J3863" s="80"/>
      <c r="K3863" s="39"/>
      <c r="N3863" s="100"/>
      <c r="O3863" s="39"/>
      <c r="Q3863" s="39"/>
      <c r="R3863" s="80"/>
    </row>
    <row r="3864" spans="3:18" x14ac:dyDescent="0.15">
      <c r="C3864" s="97" t="s">
        <v>3889</v>
      </c>
      <c r="D3864" s="1" t="s">
        <v>66</v>
      </c>
      <c r="E3864" s="80" t="s">
        <v>61</v>
      </c>
      <c r="F3864" s="39" t="s">
        <v>62</v>
      </c>
      <c r="J3864" s="80"/>
      <c r="K3864" s="39"/>
      <c r="N3864" s="100"/>
      <c r="O3864" s="39"/>
      <c r="Q3864" s="39"/>
      <c r="R3864" s="80"/>
    </row>
    <row r="3865" spans="3:18" x14ac:dyDescent="0.15">
      <c r="C3865" s="97" t="s">
        <v>3890</v>
      </c>
      <c r="D3865" s="1" t="s">
        <v>72</v>
      </c>
      <c r="E3865" s="80" t="s">
        <v>61</v>
      </c>
      <c r="F3865" s="39" t="s">
        <v>69</v>
      </c>
      <c r="G3865" s="1">
        <v>14</v>
      </c>
      <c r="H3865" s="1">
        <v>1.73</v>
      </c>
      <c r="I3865" s="1">
        <v>15.73</v>
      </c>
      <c r="J3865" s="80">
        <v>126</v>
      </c>
      <c r="K3865" s="39" t="s">
        <v>62</v>
      </c>
      <c r="N3865" s="100"/>
      <c r="O3865" s="39"/>
      <c r="Q3865" s="39"/>
      <c r="R3865" s="80"/>
    </row>
    <row r="3866" spans="3:18" x14ac:dyDescent="0.15">
      <c r="C3866" s="97" t="s">
        <v>3891</v>
      </c>
      <c r="D3866" s="1" t="s">
        <v>79</v>
      </c>
      <c r="E3866" s="80" t="s">
        <v>61</v>
      </c>
      <c r="F3866" s="39" t="s">
        <v>69</v>
      </c>
      <c r="G3866" s="1">
        <v>12.83</v>
      </c>
      <c r="H3866" s="1">
        <v>1.89</v>
      </c>
      <c r="I3866" s="1">
        <v>14.72</v>
      </c>
      <c r="J3866" s="80">
        <v>272</v>
      </c>
      <c r="K3866" s="39" t="s">
        <v>62</v>
      </c>
      <c r="N3866" s="100"/>
      <c r="O3866" s="39"/>
      <c r="Q3866" s="39"/>
      <c r="R3866" s="80"/>
    </row>
    <row r="3867" spans="3:18" x14ac:dyDescent="0.15">
      <c r="C3867" s="97" t="s">
        <v>3892</v>
      </c>
      <c r="D3867" s="1" t="s">
        <v>79</v>
      </c>
      <c r="E3867" s="80" t="s">
        <v>61</v>
      </c>
      <c r="F3867" s="39" t="s">
        <v>62</v>
      </c>
      <c r="J3867" s="80"/>
      <c r="K3867" s="39"/>
      <c r="N3867" s="100"/>
      <c r="O3867" s="39"/>
      <c r="Q3867" s="39"/>
      <c r="R3867" s="80"/>
    </row>
    <row r="3868" spans="3:18" x14ac:dyDescent="0.15">
      <c r="C3868" s="97" t="s">
        <v>3893</v>
      </c>
      <c r="D3868" s="1" t="s">
        <v>66</v>
      </c>
      <c r="E3868" s="80" t="s">
        <v>61</v>
      </c>
      <c r="F3868" s="39" t="s">
        <v>62</v>
      </c>
      <c r="J3868" s="80"/>
      <c r="K3868" s="39"/>
      <c r="N3868" s="100"/>
      <c r="O3868" s="39"/>
      <c r="Q3868" s="39"/>
      <c r="R3868" s="80"/>
    </row>
    <row r="3869" spans="3:18" x14ac:dyDescent="0.15">
      <c r="C3869" s="97" t="s">
        <v>3894</v>
      </c>
      <c r="D3869" s="1" t="s">
        <v>68</v>
      </c>
      <c r="E3869" s="80" t="s">
        <v>61</v>
      </c>
      <c r="F3869" s="39" t="s">
        <v>62</v>
      </c>
      <c r="J3869" s="80"/>
      <c r="K3869" s="39"/>
      <c r="N3869" s="100"/>
      <c r="O3869" s="39"/>
      <c r="Q3869" s="39"/>
      <c r="R3869" s="80"/>
    </row>
    <row r="3870" spans="3:18" x14ac:dyDescent="0.15">
      <c r="C3870" s="97" t="s">
        <v>3895</v>
      </c>
      <c r="D3870" s="1" t="s">
        <v>60</v>
      </c>
      <c r="E3870" s="80" t="s">
        <v>61</v>
      </c>
      <c r="F3870" s="39" t="s">
        <v>62</v>
      </c>
      <c r="J3870" s="80"/>
      <c r="K3870" s="39"/>
      <c r="N3870" s="100"/>
      <c r="O3870" s="39"/>
      <c r="Q3870" s="39"/>
      <c r="R3870" s="80"/>
    </row>
    <row r="3871" spans="3:18" x14ac:dyDescent="0.15">
      <c r="C3871" s="97" t="s">
        <v>3896</v>
      </c>
      <c r="D3871" s="1" t="s">
        <v>85</v>
      </c>
      <c r="E3871" s="80" t="s">
        <v>61</v>
      </c>
      <c r="F3871" s="39" t="s">
        <v>62</v>
      </c>
      <c r="J3871" s="80"/>
      <c r="K3871" s="39"/>
      <c r="N3871" s="100"/>
      <c r="O3871" s="39"/>
      <c r="Q3871" s="39"/>
      <c r="R3871" s="80"/>
    </row>
    <row r="3872" spans="3:18" x14ac:dyDescent="0.15">
      <c r="C3872" s="97" t="s">
        <v>3897</v>
      </c>
      <c r="D3872" s="1" t="s">
        <v>68</v>
      </c>
      <c r="E3872" s="80" t="s">
        <v>61</v>
      </c>
      <c r="F3872" s="39" t="s">
        <v>62</v>
      </c>
      <c r="J3872" s="80"/>
      <c r="K3872" s="39"/>
      <c r="N3872" s="100"/>
      <c r="O3872" s="39"/>
      <c r="Q3872" s="39"/>
      <c r="R3872" s="80"/>
    </row>
    <row r="3873" spans="3:18" x14ac:dyDescent="0.15">
      <c r="C3873" s="97" t="s">
        <v>3898</v>
      </c>
      <c r="D3873" s="1" t="s">
        <v>64</v>
      </c>
      <c r="E3873" s="80" t="s">
        <v>88</v>
      </c>
      <c r="F3873" s="39" t="s">
        <v>62</v>
      </c>
      <c r="J3873" s="80"/>
      <c r="K3873" s="39"/>
      <c r="N3873" s="100"/>
      <c r="O3873" s="39"/>
      <c r="Q3873" s="39"/>
      <c r="R3873" s="80"/>
    </row>
    <row r="3874" spans="3:18" x14ac:dyDescent="0.15">
      <c r="C3874" s="97" t="s">
        <v>3899</v>
      </c>
      <c r="D3874" s="1" t="s">
        <v>68</v>
      </c>
      <c r="E3874" s="80" t="s">
        <v>61</v>
      </c>
      <c r="F3874" s="39" t="s">
        <v>62</v>
      </c>
      <c r="J3874" s="80"/>
      <c r="K3874" s="39"/>
      <c r="N3874" s="100"/>
      <c r="O3874" s="39"/>
      <c r="Q3874" s="39"/>
      <c r="R3874" s="80"/>
    </row>
    <row r="3875" spans="3:18" x14ac:dyDescent="0.15">
      <c r="C3875" s="97" t="s">
        <v>3900</v>
      </c>
      <c r="D3875" s="1" t="s">
        <v>66</v>
      </c>
      <c r="E3875" s="80" t="s">
        <v>61</v>
      </c>
      <c r="F3875" s="39" t="s">
        <v>62</v>
      </c>
      <c r="J3875" s="80"/>
      <c r="K3875" s="39"/>
      <c r="N3875" s="100"/>
      <c r="O3875" s="39"/>
      <c r="Q3875" s="39"/>
      <c r="R3875" s="80"/>
    </row>
    <row r="3876" spans="3:18" x14ac:dyDescent="0.15">
      <c r="C3876" s="97" t="s">
        <v>3901</v>
      </c>
      <c r="D3876" s="1" t="s">
        <v>66</v>
      </c>
      <c r="E3876" s="80" t="s">
        <v>61</v>
      </c>
      <c r="F3876" s="39" t="s">
        <v>69</v>
      </c>
      <c r="G3876" s="98">
        <v>13.06</v>
      </c>
      <c r="H3876" s="98">
        <v>0.63</v>
      </c>
      <c r="I3876" s="98">
        <v>13.690000000000001</v>
      </c>
      <c r="J3876" s="99">
        <v>520</v>
      </c>
      <c r="K3876" s="39" t="s">
        <v>69</v>
      </c>
      <c r="L3876" s="1">
        <v>15.49</v>
      </c>
      <c r="M3876" s="1">
        <v>29.18</v>
      </c>
      <c r="N3876" s="100">
        <v>569</v>
      </c>
      <c r="O3876" s="39" t="s">
        <v>62</v>
      </c>
      <c r="Q3876" s="39"/>
      <c r="R3876" s="80"/>
    </row>
    <row r="3877" spans="3:18" x14ac:dyDescent="0.15">
      <c r="C3877" s="97" t="s">
        <v>3902</v>
      </c>
      <c r="D3877" s="1" t="s">
        <v>68</v>
      </c>
      <c r="E3877" s="80" t="s">
        <v>61</v>
      </c>
      <c r="F3877" s="39" t="s">
        <v>62</v>
      </c>
      <c r="J3877" s="80"/>
      <c r="K3877" s="39"/>
      <c r="N3877" s="100"/>
      <c r="O3877" s="39"/>
      <c r="Q3877" s="39"/>
      <c r="R3877" s="80"/>
    </row>
    <row r="3878" spans="3:18" x14ac:dyDescent="0.15">
      <c r="C3878" s="97" t="s">
        <v>372</v>
      </c>
      <c r="D3878" s="1" t="s">
        <v>64</v>
      </c>
      <c r="E3878" s="80" t="s">
        <v>61</v>
      </c>
      <c r="F3878" s="39" t="s">
        <v>69</v>
      </c>
      <c r="G3878" s="98">
        <v>11.71</v>
      </c>
      <c r="H3878" s="98">
        <v>0.47</v>
      </c>
      <c r="I3878" s="98">
        <v>12.180000000000001</v>
      </c>
      <c r="J3878" s="99">
        <v>1018</v>
      </c>
      <c r="K3878" s="39" t="s">
        <v>69</v>
      </c>
      <c r="L3878" s="1">
        <v>17.149999999999999</v>
      </c>
      <c r="M3878" s="1">
        <v>29.33</v>
      </c>
      <c r="N3878" s="100">
        <v>546</v>
      </c>
      <c r="O3878" s="39" t="str">
        <f>+VLOOKUP(C3878,'[1]Notas 3º - TL'!$A$1:$B$678,2,"FALSO")</f>
        <v>SI</v>
      </c>
      <c r="Q3878" s="39"/>
      <c r="R3878" s="80"/>
    </row>
    <row r="3879" spans="3:18" x14ac:dyDescent="0.15">
      <c r="C3879" s="97" t="s">
        <v>3904</v>
      </c>
      <c r="D3879" s="1" t="s">
        <v>66</v>
      </c>
      <c r="E3879" s="80" t="s">
        <v>61</v>
      </c>
      <c r="F3879" s="39" t="s">
        <v>62</v>
      </c>
      <c r="J3879" s="80"/>
      <c r="K3879" s="39"/>
      <c r="N3879" s="100"/>
      <c r="O3879" s="39"/>
      <c r="Q3879" s="39"/>
      <c r="R3879" s="80"/>
    </row>
    <row r="3880" spans="3:18" x14ac:dyDescent="0.15">
      <c r="C3880" s="97" t="s">
        <v>3905</v>
      </c>
      <c r="D3880" s="1" t="s">
        <v>64</v>
      </c>
      <c r="E3880" s="80" t="s">
        <v>61</v>
      </c>
      <c r="F3880" s="39" t="s">
        <v>62</v>
      </c>
      <c r="J3880" s="80"/>
      <c r="K3880" s="39"/>
      <c r="N3880" s="100"/>
      <c r="O3880" s="39"/>
      <c r="Q3880" s="39"/>
      <c r="R3880" s="80"/>
    </row>
    <row r="3881" spans="3:18" x14ac:dyDescent="0.15">
      <c r="C3881" s="97" t="s">
        <v>3906</v>
      </c>
      <c r="D3881" s="1" t="s">
        <v>64</v>
      </c>
      <c r="E3881" s="80" t="s">
        <v>61</v>
      </c>
      <c r="F3881" s="39" t="s">
        <v>62</v>
      </c>
      <c r="J3881" s="80"/>
      <c r="K3881" s="39"/>
      <c r="N3881" s="100"/>
      <c r="O3881" s="39"/>
      <c r="Q3881" s="39"/>
      <c r="R3881" s="80"/>
    </row>
    <row r="3882" spans="3:18" x14ac:dyDescent="0.15">
      <c r="C3882" s="97" t="s">
        <v>3907</v>
      </c>
      <c r="D3882" s="1" t="s">
        <v>68</v>
      </c>
      <c r="E3882" s="80" t="s">
        <v>61</v>
      </c>
      <c r="F3882" s="39" t="s">
        <v>69</v>
      </c>
      <c r="G3882" s="98">
        <v>12.25</v>
      </c>
      <c r="H3882" s="98">
        <v>1.42</v>
      </c>
      <c r="I3882" s="98">
        <v>13.67</v>
      </c>
      <c r="J3882" s="99">
        <v>528</v>
      </c>
      <c r="K3882" s="39" t="s">
        <v>69</v>
      </c>
      <c r="L3882" s="1">
        <v>15.75</v>
      </c>
      <c r="M3882" s="1">
        <v>29.42</v>
      </c>
      <c r="N3882" s="100">
        <v>536</v>
      </c>
      <c r="O3882" s="39" t="s">
        <v>62</v>
      </c>
      <c r="Q3882" s="39"/>
      <c r="R3882" s="80"/>
    </row>
    <row r="3883" spans="3:18" x14ac:dyDescent="0.15">
      <c r="C3883" s="97" t="s">
        <v>543</v>
      </c>
      <c r="D3883" s="1" t="s">
        <v>72</v>
      </c>
      <c r="E3883" s="80" t="s">
        <v>61</v>
      </c>
      <c r="F3883" s="39" t="s">
        <v>69</v>
      </c>
      <c r="G3883" s="98">
        <v>13.49</v>
      </c>
      <c r="H3883" s="98">
        <v>0.63</v>
      </c>
      <c r="I3883" s="98">
        <v>14.120000000000001</v>
      </c>
      <c r="J3883" s="99">
        <v>404</v>
      </c>
      <c r="K3883" s="39" t="s">
        <v>69</v>
      </c>
      <c r="L3883" s="1">
        <v>15.18</v>
      </c>
      <c r="M3883" s="1">
        <v>29.3</v>
      </c>
      <c r="N3883" s="100">
        <v>552</v>
      </c>
      <c r="O3883" s="39" t="str">
        <f>+VLOOKUP(C3883,'[1]Notas 3º - TL'!$A$1:$B$678,2,"FALSO")</f>
        <v>SI</v>
      </c>
      <c r="Q3883" s="39"/>
      <c r="R3883" s="80"/>
    </row>
    <row r="3884" spans="3:18" x14ac:dyDescent="0.15">
      <c r="C3884" s="97" t="s">
        <v>3909</v>
      </c>
      <c r="D3884" s="1" t="s">
        <v>68</v>
      </c>
      <c r="E3884" s="80" t="s">
        <v>61</v>
      </c>
      <c r="F3884" s="39" t="s">
        <v>62</v>
      </c>
      <c r="J3884" s="80"/>
      <c r="K3884" s="39"/>
      <c r="N3884" s="100"/>
      <c r="O3884" s="39"/>
      <c r="Q3884" s="39"/>
      <c r="R3884" s="80"/>
    </row>
    <row r="3885" spans="3:18" x14ac:dyDescent="0.15">
      <c r="C3885" s="97" t="s">
        <v>3910</v>
      </c>
      <c r="D3885" s="1" t="s">
        <v>68</v>
      </c>
      <c r="E3885" s="80" t="s">
        <v>61</v>
      </c>
      <c r="F3885" s="39" t="s">
        <v>62</v>
      </c>
      <c r="J3885" s="80"/>
      <c r="K3885" s="39"/>
      <c r="N3885" s="100"/>
      <c r="O3885" s="39"/>
      <c r="Q3885" s="39"/>
      <c r="R3885" s="80"/>
    </row>
    <row r="3886" spans="3:18" x14ac:dyDescent="0.15">
      <c r="C3886" s="97" t="s">
        <v>3911</v>
      </c>
      <c r="D3886" s="1" t="s">
        <v>79</v>
      </c>
      <c r="E3886" s="80" t="s">
        <v>61</v>
      </c>
      <c r="F3886" s="39" t="s">
        <v>62</v>
      </c>
      <c r="J3886" s="80"/>
      <c r="K3886" s="39"/>
      <c r="N3886" s="100"/>
      <c r="O3886" s="39"/>
      <c r="Q3886" s="39"/>
      <c r="R3886" s="80"/>
    </row>
    <row r="3887" spans="3:18" x14ac:dyDescent="0.15">
      <c r="C3887" s="97" t="s">
        <v>3912</v>
      </c>
      <c r="D3887" s="1" t="s">
        <v>68</v>
      </c>
      <c r="E3887" s="80" t="s">
        <v>61</v>
      </c>
      <c r="F3887" s="39" t="s">
        <v>62</v>
      </c>
      <c r="J3887" s="80"/>
      <c r="K3887" s="39"/>
      <c r="N3887" s="100"/>
      <c r="O3887" s="39"/>
      <c r="Q3887" s="39"/>
      <c r="R3887" s="80"/>
    </row>
    <row r="3888" spans="3:18" x14ac:dyDescent="0.15">
      <c r="C3888" s="97" t="s">
        <v>3913</v>
      </c>
      <c r="D3888" s="1" t="s">
        <v>85</v>
      </c>
      <c r="E3888" s="80" t="s">
        <v>61</v>
      </c>
      <c r="F3888" s="39" t="s">
        <v>62</v>
      </c>
      <c r="J3888" s="80"/>
      <c r="K3888" s="39"/>
      <c r="N3888" s="100"/>
      <c r="O3888" s="39"/>
      <c r="Q3888" s="39"/>
      <c r="R3888" s="80"/>
    </row>
    <row r="3889" spans="3:18" x14ac:dyDescent="0.15">
      <c r="C3889" s="97" t="s">
        <v>3914</v>
      </c>
      <c r="D3889" s="1" t="s">
        <v>85</v>
      </c>
      <c r="E3889" s="80" t="s">
        <v>61</v>
      </c>
      <c r="F3889" s="39" t="s">
        <v>62</v>
      </c>
      <c r="J3889" s="80"/>
      <c r="K3889" s="39"/>
      <c r="N3889" s="100"/>
      <c r="O3889" s="39"/>
      <c r="Q3889" s="39"/>
      <c r="R3889" s="80"/>
    </row>
    <row r="3890" spans="3:18" x14ac:dyDescent="0.15">
      <c r="C3890" s="97" t="s">
        <v>3915</v>
      </c>
      <c r="D3890" s="1" t="s">
        <v>68</v>
      </c>
      <c r="E3890" s="80" t="s">
        <v>88</v>
      </c>
      <c r="F3890" s="39" t="s">
        <v>62</v>
      </c>
      <c r="J3890" s="80"/>
      <c r="K3890" s="39"/>
      <c r="N3890" s="100"/>
      <c r="O3890" s="39"/>
      <c r="Q3890" s="39"/>
      <c r="R3890" s="80"/>
    </row>
    <row r="3891" spans="3:18" x14ac:dyDescent="0.15">
      <c r="C3891" s="97" t="s">
        <v>280</v>
      </c>
      <c r="D3891" s="1" t="s">
        <v>72</v>
      </c>
      <c r="E3891" s="80" t="s">
        <v>61</v>
      </c>
      <c r="F3891" s="39" t="s">
        <v>69</v>
      </c>
      <c r="G3891" s="98">
        <v>11.91</v>
      </c>
      <c r="H3891" s="98">
        <v>0.63</v>
      </c>
      <c r="I3891" s="98">
        <v>12.540000000000001</v>
      </c>
      <c r="J3891" s="99">
        <v>907</v>
      </c>
      <c r="K3891" s="39" t="s">
        <v>69</v>
      </c>
      <c r="L3891" s="1">
        <v>16.649999999999999</v>
      </c>
      <c r="M3891" s="1">
        <v>29.189999999999998</v>
      </c>
      <c r="N3891" s="100">
        <v>562</v>
      </c>
      <c r="O3891" s="39" t="str">
        <f>+VLOOKUP(C3891,'[1]Notas 3º - TL'!$A$1:$B$678,2,"FALSO")</f>
        <v>SI</v>
      </c>
      <c r="Q3891" s="39"/>
      <c r="R3891" s="80"/>
    </row>
    <row r="3892" spans="3:18" x14ac:dyDescent="0.15">
      <c r="C3892" s="97" t="s">
        <v>3917</v>
      </c>
      <c r="D3892" s="1" t="s">
        <v>72</v>
      </c>
      <c r="E3892" s="80" t="s">
        <v>61</v>
      </c>
      <c r="F3892" s="39" t="s">
        <v>62</v>
      </c>
      <c r="J3892" s="80"/>
      <c r="K3892" s="39"/>
      <c r="N3892" s="100"/>
      <c r="O3892" s="39"/>
      <c r="Q3892" s="39"/>
      <c r="R3892" s="80"/>
    </row>
    <row r="3893" spans="3:18" x14ac:dyDescent="0.15">
      <c r="C3893" s="97" t="s">
        <v>3918</v>
      </c>
      <c r="D3893" s="1" t="s">
        <v>66</v>
      </c>
      <c r="E3893" s="80" t="s">
        <v>61</v>
      </c>
      <c r="F3893" s="39" t="s">
        <v>69</v>
      </c>
      <c r="G3893" s="1">
        <v>12.77</v>
      </c>
      <c r="H3893" s="1">
        <v>0.78</v>
      </c>
      <c r="I3893" s="1">
        <v>13.549999999999999</v>
      </c>
      <c r="J3893" s="80">
        <v>552</v>
      </c>
      <c r="K3893" s="39" t="s">
        <v>62</v>
      </c>
      <c r="N3893" s="100"/>
      <c r="O3893" s="39"/>
      <c r="Q3893" s="39"/>
      <c r="R3893" s="80"/>
    </row>
    <row r="3894" spans="3:18" x14ac:dyDescent="0.15">
      <c r="C3894" s="97" t="s">
        <v>3919</v>
      </c>
      <c r="D3894" s="1" t="s">
        <v>72</v>
      </c>
      <c r="E3894" s="80" t="s">
        <v>61</v>
      </c>
      <c r="F3894" s="39" t="s">
        <v>69</v>
      </c>
      <c r="G3894" s="98">
        <v>14.75</v>
      </c>
      <c r="H3894" s="98">
        <v>0.78</v>
      </c>
      <c r="I3894" s="98">
        <v>15.53</v>
      </c>
      <c r="J3894" s="99">
        <v>155</v>
      </c>
      <c r="K3894" s="39" t="s">
        <v>69</v>
      </c>
      <c r="L3894" s="1">
        <v>17.149999999999999</v>
      </c>
      <c r="M3894" s="1">
        <v>32.68</v>
      </c>
      <c r="N3894" s="100">
        <v>141</v>
      </c>
      <c r="O3894" s="39" t="str">
        <f>+VLOOKUP(C3894,'[1]Notas 3º - TL'!$A$1:$B$678,2,"FALSO")</f>
        <v>SI</v>
      </c>
      <c r="Q3894" s="39"/>
      <c r="R3894" s="80"/>
    </row>
    <row r="3895" spans="3:18" x14ac:dyDescent="0.15">
      <c r="C3895" s="97" t="s">
        <v>3920</v>
      </c>
      <c r="D3895" s="1" t="s">
        <v>79</v>
      </c>
      <c r="E3895" s="80" t="s">
        <v>88</v>
      </c>
      <c r="F3895" s="39" t="s">
        <v>62</v>
      </c>
      <c r="J3895" s="80"/>
      <c r="K3895" s="39"/>
      <c r="N3895" s="100"/>
      <c r="O3895" s="39"/>
      <c r="Q3895" s="39"/>
      <c r="R3895" s="80"/>
    </row>
    <row r="3896" spans="3:18" x14ac:dyDescent="0.15">
      <c r="C3896" s="97" t="s">
        <v>3921</v>
      </c>
      <c r="D3896" s="1" t="s">
        <v>79</v>
      </c>
      <c r="E3896" s="80" t="s">
        <v>61</v>
      </c>
      <c r="F3896" s="39" t="s">
        <v>62</v>
      </c>
      <c r="J3896" s="80"/>
      <c r="K3896" s="39"/>
      <c r="N3896" s="100"/>
      <c r="O3896" s="39"/>
      <c r="Q3896" s="39"/>
      <c r="R3896" s="80"/>
    </row>
    <row r="3897" spans="3:18" x14ac:dyDescent="0.15">
      <c r="C3897" s="97" t="s">
        <v>3922</v>
      </c>
      <c r="D3897" s="1" t="s">
        <v>72</v>
      </c>
      <c r="E3897" s="80" t="s">
        <v>61</v>
      </c>
      <c r="F3897" s="39" t="s">
        <v>69</v>
      </c>
      <c r="G3897" s="98">
        <v>13.03</v>
      </c>
      <c r="H3897" s="98">
        <v>0.15</v>
      </c>
      <c r="I3897" s="98">
        <v>13.18</v>
      </c>
      <c r="J3897" s="99">
        <v>671</v>
      </c>
      <c r="K3897" s="39" t="s">
        <v>69</v>
      </c>
      <c r="L3897" s="1">
        <v>17.53</v>
      </c>
      <c r="M3897" s="1">
        <v>30.71</v>
      </c>
      <c r="N3897" s="100">
        <v>332</v>
      </c>
      <c r="O3897" s="39" t="str">
        <f>+VLOOKUP(C3897,'[1]Notas 3º - TL'!$A$1:$B$678,2,"FALSO")</f>
        <v>SI</v>
      </c>
      <c r="Q3897" s="39"/>
      <c r="R3897" s="80"/>
    </row>
    <row r="3898" spans="3:18" x14ac:dyDescent="0.15">
      <c r="C3898" s="97" t="s">
        <v>3923</v>
      </c>
      <c r="D3898" s="1" t="s">
        <v>72</v>
      </c>
      <c r="E3898" s="80" t="s">
        <v>61</v>
      </c>
      <c r="F3898" s="39" t="s">
        <v>62</v>
      </c>
      <c r="J3898" s="80"/>
      <c r="K3898" s="39"/>
      <c r="N3898" s="100"/>
      <c r="O3898" s="39"/>
      <c r="Q3898" s="39"/>
      <c r="R3898" s="80"/>
    </row>
    <row r="3899" spans="3:18" x14ac:dyDescent="0.15">
      <c r="C3899" s="97" t="s">
        <v>3924</v>
      </c>
      <c r="D3899" s="1" t="s">
        <v>60</v>
      </c>
      <c r="E3899" s="80" t="s">
        <v>61</v>
      </c>
      <c r="F3899" s="39" t="s">
        <v>62</v>
      </c>
      <c r="J3899" s="80"/>
      <c r="K3899" s="39"/>
      <c r="N3899" s="100"/>
      <c r="O3899" s="39"/>
      <c r="Q3899" s="39"/>
      <c r="R3899" s="80"/>
    </row>
    <row r="3900" spans="3:18" x14ac:dyDescent="0.15">
      <c r="C3900" s="97" t="s">
        <v>3925</v>
      </c>
      <c r="D3900" s="1" t="s">
        <v>72</v>
      </c>
      <c r="E3900" s="80" t="s">
        <v>61</v>
      </c>
      <c r="F3900" s="39" t="s">
        <v>62</v>
      </c>
      <c r="J3900" s="80"/>
      <c r="K3900" s="39"/>
      <c r="N3900" s="100"/>
      <c r="O3900" s="39"/>
      <c r="Q3900" s="39"/>
      <c r="R3900" s="80"/>
    </row>
    <row r="3901" spans="3:18" x14ac:dyDescent="0.15">
      <c r="C3901" s="97" t="s">
        <v>3926</v>
      </c>
      <c r="D3901" s="1" t="s">
        <v>326</v>
      </c>
      <c r="E3901" s="80" t="s">
        <v>61</v>
      </c>
      <c r="F3901" s="39" t="s">
        <v>69</v>
      </c>
      <c r="G3901" s="1">
        <v>10.73</v>
      </c>
      <c r="H3901" s="1">
        <v>0.47</v>
      </c>
      <c r="I3901" s="1">
        <v>11.200000000000001</v>
      </c>
      <c r="J3901" s="80">
        <v>1263</v>
      </c>
      <c r="K3901" s="39" t="s">
        <v>62</v>
      </c>
      <c r="N3901" s="100"/>
      <c r="O3901" s="39"/>
      <c r="Q3901" s="39"/>
      <c r="R3901" s="80"/>
    </row>
    <row r="3902" spans="3:18" x14ac:dyDescent="0.15">
      <c r="C3902" s="97" t="s">
        <v>3927</v>
      </c>
      <c r="D3902" s="1" t="s">
        <v>72</v>
      </c>
      <c r="E3902" s="80" t="s">
        <v>61</v>
      </c>
      <c r="F3902" s="39" t="s">
        <v>69</v>
      </c>
      <c r="G3902" s="98">
        <v>12.55</v>
      </c>
      <c r="H3902" s="98">
        <v>3</v>
      </c>
      <c r="I3902" s="98">
        <v>15.55</v>
      </c>
      <c r="J3902" s="99">
        <v>151</v>
      </c>
      <c r="K3902" s="39" t="s">
        <v>69</v>
      </c>
      <c r="L3902" s="1">
        <v>16.14</v>
      </c>
      <c r="M3902" s="1">
        <v>31.69</v>
      </c>
      <c r="N3902" s="100">
        <v>217</v>
      </c>
      <c r="O3902" s="39" t="str">
        <f>+VLOOKUP(C3902,'[1]Notas 3º - TL'!$A$1:$B$678,2,"FALSO")</f>
        <v>SI</v>
      </c>
      <c r="Q3902" s="39"/>
      <c r="R3902" s="80"/>
    </row>
    <row r="3903" spans="3:18" x14ac:dyDescent="0.15">
      <c r="C3903" s="97" t="s">
        <v>3928</v>
      </c>
      <c r="D3903" s="1" t="s">
        <v>60</v>
      </c>
      <c r="E3903" s="80" t="s">
        <v>61</v>
      </c>
      <c r="F3903" s="39" t="s">
        <v>62</v>
      </c>
      <c r="J3903" s="80"/>
      <c r="K3903" s="39"/>
      <c r="N3903" s="100"/>
      <c r="O3903" s="39"/>
      <c r="Q3903" s="39"/>
      <c r="R3903" s="80"/>
    </row>
    <row r="3904" spans="3:18" x14ac:dyDescent="0.15">
      <c r="C3904" s="97" t="s">
        <v>3929</v>
      </c>
      <c r="D3904" s="1" t="s">
        <v>72</v>
      </c>
      <c r="E3904" s="80" t="s">
        <v>61</v>
      </c>
      <c r="F3904" s="39" t="s">
        <v>62</v>
      </c>
      <c r="J3904" s="80"/>
      <c r="K3904" s="39"/>
      <c r="N3904" s="100"/>
      <c r="O3904" s="39"/>
      <c r="Q3904" s="39"/>
      <c r="R3904" s="80"/>
    </row>
    <row r="3905" spans="3:18" x14ac:dyDescent="0.15">
      <c r="C3905" s="97" t="s">
        <v>3930</v>
      </c>
      <c r="D3905" s="1" t="s">
        <v>68</v>
      </c>
      <c r="E3905" s="80" t="s">
        <v>61</v>
      </c>
      <c r="F3905" s="39" t="s">
        <v>62</v>
      </c>
      <c r="J3905" s="80"/>
      <c r="K3905" s="39"/>
      <c r="N3905" s="100"/>
      <c r="O3905" s="39"/>
      <c r="Q3905" s="39"/>
      <c r="R3905" s="80"/>
    </row>
    <row r="3906" spans="3:18" x14ac:dyDescent="0.15">
      <c r="C3906" s="97" t="s">
        <v>3931</v>
      </c>
      <c r="D3906" s="1" t="s">
        <v>60</v>
      </c>
      <c r="E3906" s="80" t="s">
        <v>61</v>
      </c>
      <c r="F3906" s="39" t="s">
        <v>62</v>
      </c>
      <c r="J3906" s="80"/>
      <c r="K3906" s="39"/>
      <c r="N3906" s="100"/>
      <c r="O3906" s="39"/>
      <c r="Q3906" s="39"/>
      <c r="R3906" s="80"/>
    </row>
    <row r="3907" spans="3:18" x14ac:dyDescent="0.15">
      <c r="C3907" s="97" t="s">
        <v>3932</v>
      </c>
      <c r="D3907" s="1" t="s">
        <v>68</v>
      </c>
      <c r="E3907" s="80" t="s">
        <v>61</v>
      </c>
      <c r="F3907" s="39" t="s">
        <v>62</v>
      </c>
      <c r="J3907" s="80"/>
      <c r="K3907" s="39"/>
      <c r="N3907" s="100"/>
      <c r="O3907" s="39"/>
      <c r="Q3907" s="39"/>
      <c r="R3907" s="80"/>
    </row>
    <row r="3908" spans="3:18" x14ac:dyDescent="0.15">
      <c r="C3908" s="97" t="s">
        <v>3933</v>
      </c>
      <c r="D3908" s="1" t="s">
        <v>60</v>
      </c>
      <c r="E3908" s="80" t="s">
        <v>88</v>
      </c>
      <c r="F3908" s="39" t="s">
        <v>62</v>
      </c>
      <c r="J3908" s="80"/>
      <c r="K3908" s="39"/>
      <c r="N3908" s="100"/>
      <c r="O3908" s="39"/>
      <c r="Q3908" s="39"/>
      <c r="R3908" s="80"/>
    </row>
    <row r="3909" spans="3:18" x14ac:dyDescent="0.15">
      <c r="C3909" s="97" t="s">
        <v>3934</v>
      </c>
      <c r="D3909" s="1" t="s">
        <v>82</v>
      </c>
      <c r="E3909" s="80" t="s">
        <v>61</v>
      </c>
      <c r="F3909" s="39" t="s">
        <v>69</v>
      </c>
      <c r="G3909" s="1">
        <v>10.89</v>
      </c>
      <c r="H3909" s="1">
        <v>1.42</v>
      </c>
      <c r="I3909" s="1">
        <v>12.31</v>
      </c>
      <c r="J3909" s="80">
        <v>978</v>
      </c>
      <c r="K3909" s="39" t="s">
        <v>62</v>
      </c>
      <c r="N3909" s="100"/>
      <c r="O3909" s="39"/>
      <c r="Q3909" s="39"/>
      <c r="R3909" s="80"/>
    </row>
    <row r="3910" spans="3:18" x14ac:dyDescent="0.15">
      <c r="C3910" s="97" t="s">
        <v>3935</v>
      </c>
      <c r="D3910" s="1" t="s">
        <v>68</v>
      </c>
      <c r="E3910" s="80" t="s">
        <v>61</v>
      </c>
      <c r="F3910" s="39" t="s">
        <v>62</v>
      </c>
      <c r="J3910" s="80"/>
      <c r="K3910" s="39"/>
      <c r="N3910" s="100"/>
      <c r="O3910" s="39"/>
      <c r="Q3910" s="39"/>
      <c r="R3910" s="80"/>
    </row>
    <row r="3911" spans="3:18" x14ac:dyDescent="0.15">
      <c r="C3911" s="97" t="s">
        <v>3936</v>
      </c>
      <c r="D3911" s="1" t="s">
        <v>64</v>
      </c>
      <c r="E3911" s="80" t="s">
        <v>61</v>
      </c>
      <c r="F3911" s="39" t="s">
        <v>62</v>
      </c>
      <c r="J3911" s="80"/>
      <c r="K3911" s="39"/>
      <c r="N3911" s="100"/>
      <c r="O3911" s="39"/>
      <c r="Q3911" s="39"/>
      <c r="R3911" s="80"/>
    </row>
    <row r="3912" spans="3:18" x14ac:dyDescent="0.15">
      <c r="C3912" s="97" t="s">
        <v>3937</v>
      </c>
      <c r="D3912" s="1" t="s">
        <v>85</v>
      </c>
      <c r="E3912" s="80" t="s">
        <v>237</v>
      </c>
      <c r="F3912" s="39" t="s">
        <v>69</v>
      </c>
      <c r="G3912" s="1">
        <v>11.5</v>
      </c>
      <c r="H3912" s="1">
        <v>0.75</v>
      </c>
      <c r="I3912" s="1">
        <v>12.25</v>
      </c>
      <c r="J3912" s="80">
        <v>994</v>
      </c>
      <c r="K3912" s="39" t="s">
        <v>62</v>
      </c>
      <c r="N3912" s="100"/>
      <c r="O3912" s="39"/>
      <c r="Q3912" s="39"/>
      <c r="R3912" s="80"/>
    </row>
    <row r="3913" spans="3:18" x14ac:dyDescent="0.15">
      <c r="C3913" s="97" t="s">
        <v>3938</v>
      </c>
      <c r="D3913" s="1" t="s">
        <v>64</v>
      </c>
      <c r="E3913" s="80" t="s">
        <v>61</v>
      </c>
      <c r="F3913" s="39" t="s">
        <v>62</v>
      </c>
      <c r="J3913" s="80"/>
      <c r="K3913" s="39"/>
      <c r="N3913" s="100"/>
      <c r="O3913" s="39"/>
      <c r="Q3913" s="39"/>
      <c r="R3913" s="80"/>
    </row>
    <row r="3914" spans="3:18" x14ac:dyDescent="0.15">
      <c r="C3914" s="97" t="s">
        <v>3939</v>
      </c>
      <c r="D3914" s="1" t="s">
        <v>72</v>
      </c>
      <c r="E3914" s="80" t="s">
        <v>61</v>
      </c>
      <c r="F3914" s="39" t="s">
        <v>69</v>
      </c>
      <c r="G3914" s="1">
        <v>10</v>
      </c>
      <c r="H3914" s="1">
        <v>0.78</v>
      </c>
      <c r="I3914" s="1">
        <v>10.78</v>
      </c>
      <c r="J3914" s="80">
        <v>1336</v>
      </c>
      <c r="K3914" s="39" t="s">
        <v>62</v>
      </c>
      <c r="N3914" s="100"/>
      <c r="O3914" s="39"/>
      <c r="Q3914" s="39"/>
      <c r="R3914" s="80"/>
    </row>
    <row r="3915" spans="3:18" x14ac:dyDescent="0.15">
      <c r="C3915" s="97" t="s">
        <v>3940</v>
      </c>
      <c r="D3915" s="1" t="s">
        <v>64</v>
      </c>
      <c r="E3915" s="80" t="s">
        <v>61</v>
      </c>
      <c r="F3915" s="39" t="s">
        <v>62</v>
      </c>
      <c r="J3915" s="80"/>
      <c r="K3915" s="39"/>
      <c r="N3915" s="100"/>
      <c r="O3915" s="39"/>
      <c r="Q3915" s="39"/>
      <c r="R3915" s="80"/>
    </row>
    <row r="3916" spans="3:18" x14ac:dyDescent="0.15">
      <c r="C3916" s="97" t="s">
        <v>3941</v>
      </c>
      <c r="D3916" s="1" t="s">
        <v>66</v>
      </c>
      <c r="E3916" s="80" t="s">
        <v>61</v>
      </c>
      <c r="F3916" s="39" t="s">
        <v>62</v>
      </c>
      <c r="J3916" s="80"/>
      <c r="K3916" s="39"/>
      <c r="N3916" s="100"/>
      <c r="O3916" s="39"/>
      <c r="Q3916" s="39"/>
      <c r="R3916" s="80"/>
    </row>
    <row r="3917" spans="3:18" x14ac:dyDescent="0.15">
      <c r="C3917" s="97" t="s">
        <v>3942</v>
      </c>
      <c r="D3917" s="1" t="s">
        <v>66</v>
      </c>
      <c r="E3917" s="80" t="s">
        <v>61</v>
      </c>
      <c r="F3917" s="39" t="s">
        <v>62</v>
      </c>
      <c r="J3917" s="80"/>
      <c r="K3917" s="39"/>
      <c r="N3917" s="100"/>
      <c r="O3917" s="39"/>
      <c r="Q3917" s="39"/>
      <c r="R3917" s="80"/>
    </row>
    <row r="3918" spans="3:18" x14ac:dyDescent="0.15">
      <c r="C3918" s="97" t="s">
        <v>3943</v>
      </c>
      <c r="D3918" s="1" t="s">
        <v>68</v>
      </c>
      <c r="E3918" s="80" t="s">
        <v>61</v>
      </c>
      <c r="F3918" s="39" t="s">
        <v>62</v>
      </c>
      <c r="J3918" s="80"/>
      <c r="K3918" s="39"/>
      <c r="N3918" s="100"/>
      <c r="O3918" s="39"/>
      <c r="Q3918" s="39"/>
      <c r="R3918" s="80"/>
    </row>
    <row r="3919" spans="3:18" x14ac:dyDescent="0.15">
      <c r="C3919" s="97" t="s">
        <v>3944</v>
      </c>
      <c r="D3919" s="1" t="s">
        <v>79</v>
      </c>
      <c r="E3919" s="80" t="s">
        <v>61</v>
      </c>
      <c r="F3919" s="39" t="s">
        <v>62</v>
      </c>
      <c r="J3919" s="80"/>
      <c r="K3919" s="39"/>
      <c r="N3919" s="100"/>
      <c r="O3919" s="39"/>
      <c r="Q3919" s="39"/>
      <c r="R3919" s="80"/>
    </row>
    <row r="3920" spans="3:18" x14ac:dyDescent="0.15">
      <c r="C3920" s="97" t="s">
        <v>3945</v>
      </c>
      <c r="D3920" s="1" t="s">
        <v>79</v>
      </c>
      <c r="E3920" s="80" t="s">
        <v>61</v>
      </c>
      <c r="F3920" s="39" t="s">
        <v>62</v>
      </c>
      <c r="J3920" s="80"/>
      <c r="K3920" s="39"/>
      <c r="N3920" s="100"/>
      <c r="O3920" s="39"/>
      <c r="Q3920" s="39"/>
      <c r="R3920" s="80"/>
    </row>
    <row r="3921" spans="3:18" x14ac:dyDescent="0.15">
      <c r="C3921" s="97" t="s">
        <v>3946</v>
      </c>
      <c r="D3921" s="1" t="s">
        <v>85</v>
      </c>
      <c r="E3921" s="80" t="s">
        <v>61</v>
      </c>
      <c r="F3921" s="39" t="s">
        <v>62</v>
      </c>
      <c r="J3921" s="80"/>
      <c r="K3921" s="39"/>
      <c r="N3921" s="100"/>
      <c r="O3921" s="39"/>
      <c r="Q3921" s="39"/>
      <c r="R3921" s="80"/>
    </row>
    <row r="3922" spans="3:18" x14ac:dyDescent="0.15">
      <c r="C3922" s="97" t="s">
        <v>3947</v>
      </c>
      <c r="D3922" s="1" t="s">
        <v>79</v>
      </c>
      <c r="E3922" s="80" t="s">
        <v>61</v>
      </c>
      <c r="F3922" s="39" t="s">
        <v>69</v>
      </c>
      <c r="G3922" s="1">
        <v>11.58</v>
      </c>
      <c r="H3922" s="1">
        <v>1.1000000000000001</v>
      </c>
      <c r="I3922" s="1">
        <v>12.68</v>
      </c>
      <c r="J3922" s="80">
        <v>862</v>
      </c>
      <c r="K3922" s="39" t="s">
        <v>62</v>
      </c>
      <c r="N3922" s="100"/>
      <c r="O3922" s="39"/>
      <c r="Q3922" s="39"/>
      <c r="R3922" s="80"/>
    </row>
    <row r="3923" spans="3:18" x14ac:dyDescent="0.15">
      <c r="C3923" s="97" t="s">
        <v>3948</v>
      </c>
      <c r="D3923" s="1" t="s">
        <v>85</v>
      </c>
      <c r="E3923" s="80" t="s">
        <v>61</v>
      </c>
      <c r="F3923" s="39" t="s">
        <v>62</v>
      </c>
      <c r="J3923" s="80"/>
      <c r="K3923" s="39"/>
      <c r="N3923" s="100"/>
      <c r="O3923" s="39"/>
      <c r="Q3923" s="39"/>
      <c r="R3923" s="80"/>
    </row>
    <row r="3924" spans="3:18" x14ac:dyDescent="0.15">
      <c r="C3924" s="97" t="s">
        <v>3949</v>
      </c>
      <c r="D3924" s="1" t="s">
        <v>85</v>
      </c>
      <c r="E3924" s="80" t="s">
        <v>61</v>
      </c>
      <c r="F3924" s="39" t="s">
        <v>69</v>
      </c>
      <c r="G3924" s="98">
        <v>10.050000000000001</v>
      </c>
      <c r="H3924" s="98">
        <v>0.78</v>
      </c>
      <c r="I3924" s="98">
        <v>10.83</v>
      </c>
      <c r="J3924" s="99">
        <v>1330</v>
      </c>
      <c r="K3924" s="39" t="s">
        <v>69</v>
      </c>
      <c r="L3924" s="1">
        <v>15.76</v>
      </c>
      <c r="M3924" s="1">
        <v>26.59</v>
      </c>
      <c r="N3924" s="100">
        <v>786</v>
      </c>
      <c r="O3924" s="39" t="s">
        <v>62</v>
      </c>
      <c r="Q3924" s="39"/>
      <c r="R3924" s="80"/>
    </row>
    <row r="3925" spans="3:18" x14ac:dyDescent="0.15">
      <c r="C3925" s="97" t="s">
        <v>3950</v>
      </c>
      <c r="D3925" s="1" t="s">
        <v>64</v>
      </c>
      <c r="E3925" s="80" t="s">
        <v>61</v>
      </c>
      <c r="F3925" s="39" t="s">
        <v>62</v>
      </c>
      <c r="J3925" s="80"/>
      <c r="K3925" s="39"/>
      <c r="N3925" s="100"/>
      <c r="O3925" s="39"/>
      <c r="Q3925" s="39"/>
      <c r="R3925" s="80"/>
    </row>
    <row r="3926" spans="3:18" x14ac:dyDescent="0.15">
      <c r="C3926" s="97" t="s">
        <v>3951</v>
      </c>
      <c r="D3926" s="1" t="s">
        <v>68</v>
      </c>
      <c r="E3926" s="80" t="s">
        <v>61</v>
      </c>
      <c r="F3926" s="39" t="s">
        <v>69</v>
      </c>
      <c r="G3926" s="1">
        <v>10.02</v>
      </c>
      <c r="H3926" s="1">
        <v>0.63</v>
      </c>
      <c r="I3926" s="1">
        <v>10.65</v>
      </c>
      <c r="J3926" s="80">
        <v>1345</v>
      </c>
      <c r="K3926" s="39" t="s">
        <v>62</v>
      </c>
      <c r="N3926" s="100"/>
      <c r="O3926" s="39"/>
      <c r="Q3926" s="39"/>
      <c r="R3926" s="80"/>
    </row>
    <row r="3927" spans="3:18" x14ac:dyDescent="0.15">
      <c r="C3927" s="97" t="s">
        <v>3952</v>
      </c>
      <c r="D3927" s="1" t="s">
        <v>68</v>
      </c>
      <c r="E3927" s="80" t="s">
        <v>61</v>
      </c>
      <c r="F3927" s="39" t="s">
        <v>62</v>
      </c>
      <c r="J3927" s="80"/>
      <c r="K3927" s="39"/>
      <c r="N3927" s="100"/>
      <c r="O3927" s="39"/>
      <c r="Q3927" s="39"/>
      <c r="R3927" s="80"/>
    </row>
    <row r="3928" spans="3:18" x14ac:dyDescent="0.15">
      <c r="C3928" s="97" t="s">
        <v>3953</v>
      </c>
      <c r="D3928" s="1" t="s">
        <v>66</v>
      </c>
      <c r="E3928" s="80" t="s">
        <v>61</v>
      </c>
      <c r="F3928" s="39" t="s">
        <v>62</v>
      </c>
      <c r="J3928" s="80"/>
      <c r="K3928" s="39"/>
      <c r="N3928" s="100"/>
      <c r="O3928" s="39"/>
      <c r="Q3928" s="39"/>
      <c r="R3928" s="80"/>
    </row>
    <row r="3929" spans="3:18" x14ac:dyDescent="0.15">
      <c r="C3929" s="97" t="s">
        <v>3954</v>
      </c>
      <c r="D3929" s="1" t="s">
        <v>68</v>
      </c>
      <c r="E3929" s="80" t="s">
        <v>61</v>
      </c>
      <c r="F3929" s="39" t="s">
        <v>62</v>
      </c>
      <c r="J3929" s="80"/>
      <c r="K3929" s="39"/>
      <c r="N3929" s="100"/>
      <c r="O3929" s="39"/>
      <c r="Q3929" s="39"/>
      <c r="R3929" s="80"/>
    </row>
    <row r="3930" spans="3:18" x14ac:dyDescent="0.15">
      <c r="C3930" s="97" t="s">
        <v>3955</v>
      </c>
      <c r="D3930" s="1" t="s">
        <v>68</v>
      </c>
      <c r="E3930" s="80" t="s">
        <v>61</v>
      </c>
      <c r="F3930" s="39" t="s">
        <v>62</v>
      </c>
      <c r="J3930" s="80"/>
      <c r="K3930" s="39"/>
      <c r="N3930" s="100"/>
      <c r="O3930" s="39"/>
      <c r="Q3930" s="39"/>
      <c r="R3930" s="80"/>
    </row>
    <row r="3931" spans="3:18" x14ac:dyDescent="0.15">
      <c r="C3931" s="97" t="s">
        <v>460</v>
      </c>
      <c r="D3931" s="1" t="s">
        <v>64</v>
      </c>
      <c r="E3931" s="80" t="s">
        <v>61</v>
      </c>
      <c r="F3931" s="39" t="s">
        <v>69</v>
      </c>
      <c r="G3931" s="98">
        <v>11.51</v>
      </c>
      <c r="H3931" s="98">
        <v>1.1000000000000001</v>
      </c>
      <c r="I3931" s="98">
        <v>12.61</v>
      </c>
      <c r="J3931" s="99">
        <v>886</v>
      </c>
      <c r="K3931" s="39" t="s">
        <v>69</v>
      </c>
      <c r="L3931" s="1">
        <v>16.23</v>
      </c>
      <c r="M3931" s="1">
        <v>28.84</v>
      </c>
      <c r="N3931" s="100">
        <v>606</v>
      </c>
      <c r="O3931" s="39" t="str">
        <f>+VLOOKUP(C3931,'[1]Notas 3º - TL'!$A$1:$B$678,2,"FALSO")</f>
        <v>SI</v>
      </c>
      <c r="Q3931" s="39"/>
      <c r="R3931" s="80"/>
    </row>
    <row r="3932" spans="3:18" x14ac:dyDescent="0.15">
      <c r="C3932" s="97" t="s">
        <v>3957</v>
      </c>
      <c r="D3932" s="1" t="s">
        <v>66</v>
      </c>
      <c r="E3932" s="80" t="s">
        <v>61</v>
      </c>
      <c r="F3932" s="39" t="s">
        <v>62</v>
      </c>
      <c r="J3932" s="80"/>
      <c r="K3932" s="39"/>
      <c r="N3932" s="100"/>
      <c r="O3932" s="39"/>
      <c r="Q3932" s="39"/>
      <c r="R3932" s="80"/>
    </row>
    <row r="3933" spans="3:18" x14ac:dyDescent="0.15">
      <c r="C3933" s="97" t="s">
        <v>3958</v>
      </c>
      <c r="D3933" s="1" t="s">
        <v>85</v>
      </c>
      <c r="E3933" s="80" t="s">
        <v>61</v>
      </c>
      <c r="F3933" s="39" t="s">
        <v>62</v>
      </c>
      <c r="J3933" s="80"/>
      <c r="K3933" s="39"/>
      <c r="N3933" s="100"/>
      <c r="O3933" s="39"/>
      <c r="Q3933" s="39"/>
      <c r="R3933" s="80"/>
    </row>
    <row r="3934" spans="3:18" x14ac:dyDescent="0.15">
      <c r="C3934" s="97" t="s">
        <v>3959</v>
      </c>
      <c r="D3934" s="1" t="s">
        <v>66</v>
      </c>
      <c r="E3934" s="80" t="s">
        <v>61</v>
      </c>
      <c r="F3934" s="39" t="s">
        <v>62</v>
      </c>
      <c r="J3934" s="80"/>
      <c r="K3934" s="39"/>
      <c r="N3934" s="100"/>
      <c r="O3934" s="39"/>
      <c r="Q3934" s="39"/>
      <c r="R3934" s="80"/>
    </row>
    <row r="3935" spans="3:18" x14ac:dyDescent="0.15">
      <c r="C3935" s="97" t="s">
        <v>3960</v>
      </c>
      <c r="D3935" s="1" t="s">
        <v>66</v>
      </c>
      <c r="E3935" s="80" t="s">
        <v>61</v>
      </c>
      <c r="F3935" s="39" t="s">
        <v>62</v>
      </c>
      <c r="J3935" s="80"/>
      <c r="K3935" s="39"/>
      <c r="N3935" s="100"/>
      <c r="O3935" s="39"/>
      <c r="Q3935" s="39"/>
      <c r="R3935" s="80"/>
    </row>
    <row r="3936" spans="3:18" x14ac:dyDescent="0.15">
      <c r="C3936" s="97" t="s">
        <v>3961</v>
      </c>
      <c r="D3936" s="1" t="s">
        <v>68</v>
      </c>
      <c r="E3936" s="80" t="s">
        <v>61</v>
      </c>
      <c r="F3936" s="39" t="s">
        <v>62</v>
      </c>
      <c r="J3936" s="80"/>
      <c r="K3936" s="39"/>
      <c r="N3936" s="100"/>
      <c r="O3936" s="39"/>
      <c r="Q3936" s="39"/>
      <c r="R3936" s="80"/>
    </row>
    <row r="3937" spans="3:18" x14ac:dyDescent="0.15">
      <c r="C3937" s="97" t="s">
        <v>3962</v>
      </c>
      <c r="D3937" s="1" t="s">
        <v>66</v>
      </c>
      <c r="E3937" s="80" t="s">
        <v>61</v>
      </c>
      <c r="F3937" s="39" t="s">
        <v>62</v>
      </c>
      <c r="J3937" s="80"/>
      <c r="K3937" s="39"/>
      <c r="N3937" s="100"/>
      <c r="O3937" s="39"/>
      <c r="Q3937" s="39"/>
      <c r="R3937" s="80"/>
    </row>
    <row r="3938" spans="3:18" x14ac:dyDescent="0.15">
      <c r="C3938" s="97" t="s">
        <v>3963</v>
      </c>
      <c r="D3938" s="1" t="s">
        <v>68</v>
      </c>
      <c r="E3938" s="80" t="s">
        <v>61</v>
      </c>
      <c r="F3938" s="39" t="s">
        <v>62</v>
      </c>
      <c r="J3938" s="80"/>
      <c r="K3938" s="39"/>
      <c r="N3938" s="100"/>
      <c r="O3938" s="39"/>
      <c r="Q3938" s="39"/>
      <c r="R3938" s="80"/>
    </row>
    <row r="3939" spans="3:18" x14ac:dyDescent="0.15">
      <c r="C3939" s="97" t="s">
        <v>3964</v>
      </c>
      <c r="D3939" s="1" t="s">
        <v>66</v>
      </c>
      <c r="E3939" s="80" t="s">
        <v>61</v>
      </c>
      <c r="F3939" s="39" t="s">
        <v>69</v>
      </c>
      <c r="G3939" s="1">
        <v>11.7</v>
      </c>
      <c r="H3939" s="1">
        <v>0.78</v>
      </c>
      <c r="I3939" s="1">
        <v>12.479999999999999</v>
      </c>
      <c r="J3939" s="80">
        <v>928</v>
      </c>
      <c r="K3939" s="39" t="s">
        <v>62</v>
      </c>
      <c r="N3939" s="100"/>
      <c r="O3939" s="39"/>
      <c r="Q3939" s="39"/>
      <c r="R3939" s="80"/>
    </row>
    <row r="3940" spans="3:18" x14ac:dyDescent="0.15">
      <c r="C3940" s="97" t="s">
        <v>3965</v>
      </c>
      <c r="D3940" s="1" t="s">
        <v>326</v>
      </c>
      <c r="E3940" s="80" t="s">
        <v>61</v>
      </c>
      <c r="F3940" s="39" t="s">
        <v>62</v>
      </c>
      <c r="J3940" s="80"/>
      <c r="K3940" s="39"/>
      <c r="N3940" s="100"/>
      <c r="O3940" s="39"/>
      <c r="Q3940" s="39"/>
      <c r="R3940" s="80"/>
    </row>
    <row r="3941" spans="3:18" x14ac:dyDescent="0.15">
      <c r="C3941" s="97" t="s">
        <v>3966</v>
      </c>
      <c r="D3941" s="1" t="s">
        <v>68</v>
      </c>
      <c r="E3941" s="80" t="s">
        <v>61</v>
      </c>
      <c r="F3941" s="39" t="s">
        <v>69</v>
      </c>
      <c r="G3941" s="98">
        <v>11.88</v>
      </c>
      <c r="H3941" s="98">
        <v>1.1000000000000001</v>
      </c>
      <c r="I3941" s="98">
        <v>12.98</v>
      </c>
      <c r="J3941" s="99">
        <v>748</v>
      </c>
      <c r="K3941" s="39" t="s">
        <v>69</v>
      </c>
      <c r="L3941" s="1">
        <v>15.67</v>
      </c>
      <c r="M3941" s="1">
        <v>28.65</v>
      </c>
      <c r="N3941" s="100">
        <v>628</v>
      </c>
      <c r="O3941" s="39" t="str">
        <f>+VLOOKUP(C3941,'[1]Notas 3º - TL'!$A$1:$B$678,2,"FALSO")</f>
        <v>SI</v>
      </c>
      <c r="Q3941" s="39"/>
      <c r="R3941" s="80"/>
    </row>
    <row r="3942" spans="3:18" x14ac:dyDescent="0.15">
      <c r="C3942" s="97" t="s">
        <v>3967</v>
      </c>
      <c r="D3942" s="1" t="s">
        <v>68</v>
      </c>
      <c r="E3942" s="80" t="s">
        <v>61</v>
      </c>
      <c r="F3942" s="39" t="s">
        <v>62</v>
      </c>
      <c r="J3942" s="80"/>
      <c r="K3942" s="39"/>
      <c r="N3942" s="100"/>
      <c r="O3942" s="39"/>
      <c r="Q3942" s="39"/>
      <c r="R3942" s="80"/>
    </row>
    <row r="3943" spans="3:18" x14ac:dyDescent="0.15">
      <c r="C3943" s="97" t="s">
        <v>3968</v>
      </c>
      <c r="D3943" s="1" t="s">
        <v>66</v>
      </c>
      <c r="E3943" s="80" t="s">
        <v>61</v>
      </c>
      <c r="F3943" s="39" t="s">
        <v>62</v>
      </c>
      <c r="J3943" s="80"/>
      <c r="K3943" s="39"/>
      <c r="N3943" s="100"/>
      <c r="O3943" s="39"/>
      <c r="Q3943" s="39"/>
      <c r="R3943" s="80"/>
    </row>
    <row r="3944" spans="3:18" x14ac:dyDescent="0.15">
      <c r="C3944" s="97" t="s">
        <v>3969</v>
      </c>
      <c r="D3944" s="1" t="s">
        <v>64</v>
      </c>
      <c r="E3944" s="80" t="s">
        <v>61</v>
      </c>
      <c r="F3944" s="39" t="s">
        <v>62</v>
      </c>
      <c r="J3944" s="80"/>
      <c r="K3944" s="39"/>
      <c r="N3944" s="100"/>
      <c r="O3944" s="39"/>
      <c r="Q3944" s="39"/>
      <c r="R3944" s="80"/>
    </row>
    <row r="3945" spans="3:18" x14ac:dyDescent="0.15">
      <c r="C3945" s="97" t="s">
        <v>3970</v>
      </c>
      <c r="D3945" s="1" t="s">
        <v>85</v>
      </c>
      <c r="E3945" s="80" t="s">
        <v>61</v>
      </c>
      <c r="F3945" s="39" t="s">
        <v>62</v>
      </c>
      <c r="J3945" s="80"/>
      <c r="K3945" s="39"/>
      <c r="N3945" s="100"/>
      <c r="O3945" s="39"/>
      <c r="Q3945" s="39"/>
      <c r="R3945" s="80"/>
    </row>
    <row r="3946" spans="3:18" x14ac:dyDescent="0.15">
      <c r="C3946" s="97" t="s">
        <v>3971</v>
      </c>
      <c r="D3946" s="1" t="s">
        <v>85</v>
      </c>
      <c r="E3946" s="80" t="s">
        <v>61</v>
      </c>
      <c r="F3946" s="39" t="s">
        <v>62</v>
      </c>
      <c r="J3946" s="80"/>
      <c r="K3946" s="39"/>
      <c r="N3946" s="100"/>
      <c r="O3946" s="39"/>
      <c r="Q3946" s="39"/>
      <c r="R3946" s="80"/>
    </row>
    <row r="3947" spans="3:18" x14ac:dyDescent="0.15">
      <c r="C3947" s="97" t="s">
        <v>3972</v>
      </c>
      <c r="D3947" s="1" t="s">
        <v>66</v>
      </c>
      <c r="E3947" s="80" t="s">
        <v>61</v>
      </c>
      <c r="F3947" s="39" t="s">
        <v>62</v>
      </c>
      <c r="J3947" s="80"/>
      <c r="K3947" s="39"/>
      <c r="N3947" s="100"/>
      <c r="O3947" s="39"/>
      <c r="Q3947" s="39"/>
      <c r="R3947" s="80"/>
    </row>
    <row r="3948" spans="3:18" x14ac:dyDescent="0.15">
      <c r="C3948" s="97" t="s">
        <v>3973</v>
      </c>
      <c r="D3948" s="1" t="s">
        <v>66</v>
      </c>
      <c r="E3948" s="80" t="s">
        <v>61</v>
      </c>
      <c r="F3948" s="39" t="s">
        <v>69</v>
      </c>
      <c r="G3948" s="98">
        <v>11.6</v>
      </c>
      <c r="H3948" s="98">
        <v>1.73</v>
      </c>
      <c r="I3948" s="98">
        <v>13.33</v>
      </c>
      <c r="J3948" s="99">
        <v>634</v>
      </c>
      <c r="K3948" s="39" t="s">
        <v>69</v>
      </c>
      <c r="L3948" s="1">
        <v>15.99</v>
      </c>
      <c r="M3948" s="1">
        <v>29.32</v>
      </c>
      <c r="N3948" s="100">
        <v>549</v>
      </c>
      <c r="O3948" s="39" t="s">
        <v>62</v>
      </c>
      <c r="Q3948" s="39"/>
      <c r="R3948" s="80"/>
    </row>
    <row r="3949" spans="3:18" x14ac:dyDescent="0.15">
      <c r="C3949" s="97" t="s">
        <v>3974</v>
      </c>
      <c r="D3949" s="1" t="s">
        <v>66</v>
      </c>
      <c r="E3949" s="80" t="s">
        <v>61</v>
      </c>
      <c r="F3949" s="39" t="s">
        <v>62</v>
      </c>
      <c r="J3949" s="80"/>
      <c r="K3949" s="39"/>
      <c r="N3949" s="100"/>
      <c r="O3949" s="39"/>
      <c r="Q3949" s="39"/>
      <c r="R3949" s="80"/>
    </row>
    <row r="3950" spans="3:18" x14ac:dyDescent="0.15">
      <c r="C3950" s="97" t="s">
        <v>3975</v>
      </c>
      <c r="D3950" s="1" t="s">
        <v>66</v>
      </c>
      <c r="E3950" s="80" t="s">
        <v>61</v>
      </c>
      <c r="F3950" s="39" t="s">
        <v>62</v>
      </c>
      <c r="J3950" s="80"/>
      <c r="K3950" s="39"/>
      <c r="N3950" s="100"/>
      <c r="O3950" s="39"/>
      <c r="Q3950" s="39"/>
      <c r="R3950" s="80"/>
    </row>
    <row r="3951" spans="3:18" x14ac:dyDescent="0.15">
      <c r="C3951" s="97" t="s">
        <v>3976</v>
      </c>
      <c r="D3951" s="1" t="s">
        <v>60</v>
      </c>
      <c r="E3951" s="80" t="s">
        <v>88</v>
      </c>
      <c r="F3951" s="39" t="s">
        <v>62</v>
      </c>
      <c r="J3951" s="80"/>
      <c r="K3951" s="39"/>
      <c r="N3951" s="100"/>
      <c r="O3951" s="39"/>
      <c r="Q3951" s="39"/>
      <c r="R3951" s="80"/>
    </row>
    <row r="3952" spans="3:18" x14ac:dyDescent="0.15">
      <c r="C3952" s="97" t="s">
        <v>3977</v>
      </c>
      <c r="D3952" s="1" t="s">
        <v>72</v>
      </c>
      <c r="E3952" s="80" t="s">
        <v>61</v>
      </c>
      <c r="F3952" s="39" t="s">
        <v>62</v>
      </c>
      <c r="J3952" s="80"/>
      <c r="K3952" s="39"/>
      <c r="N3952" s="100"/>
      <c r="O3952" s="39"/>
      <c r="Q3952" s="39"/>
      <c r="R3952" s="80"/>
    </row>
    <row r="3953" spans="3:18" x14ac:dyDescent="0.15">
      <c r="C3953" s="97" t="s">
        <v>3978</v>
      </c>
      <c r="D3953" s="1" t="s">
        <v>66</v>
      </c>
      <c r="E3953" s="80" t="s">
        <v>61</v>
      </c>
      <c r="F3953" s="39" t="s">
        <v>62</v>
      </c>
      <c r="J3953" s="80"/>
      <c r="K3953" s="39"/>
      <c r="N3953" s="100"/>
      <c r="O3953" s="39"/>
      <c r="Q3953" s="39"/>
      <c r="R3953" s="80"/>
    </row>
    <row r="3954" spans="3:18" x14ac:dyDescent="0.15">
      <c r="C3954" s="97" t="s">
        <v>3979</v>
      </c>
      <c r="D3954" s="1" t="s">
        <v>72</v>
      </c>
      <c r="E3954" s="80" t="s">
        <v>61</v>
      </c>
      <c r="F3954" s="39" t="s">
        <v>62</v>
      </c>
      <c r="J3954" s="80"/>
      <c r="K3954" s="39"/>
      <c r="N3954" s="100"/>
      <c r="O3954" s="39"/>
      <c r="Q3954" s="39"/>
      <c r="R3954" s="80"/>
    </row>
    <row r="3955" spans="3:18" x14ac:dyDescent="0.15">
      <c r="C3955" s="97" t="s">
        <v>3980</v>
      </c>
      <c r="D3955" s="1" t="s">
        <v>66</v>
      </c>
      <c r="E3955" s="80" t="s">
        <v>61</v>
      </c>
      <c r="F3955" s="39" t="s">
        <v>62</v>
      </c>
      <c r="J3955" s="80"/>
      <c r="K3955" s="39"/>
      <c r="N3955" s="100"/>
      <c r="O3955" s="39"/>
      <c r="Q3955" s="39"/>
      <c r="R3955" s="80"/>
    </row>
    <row r="3956" spans="3:18" x14ac:dyDescent="0.15">
      <c r="C3956" s="97" t="s">
        <v>3981</v>
      </c>
      <c r="D3956" s="1" t="s">
        <v>66</v>
      </c>
      <c r="E3956" s="80" t="s">
        <v>61</v>
      </c>
      <c r="F3956" s="39" t="s">
        <v>69</v>
      </c>
      <c r="G3956" s="98">
        <v>12.95</v>
      </c>
      <c r="H3956" s="98">
        <v>0.63</v>
      </c>
      <c r="I3956" s="98">
        <v>13.58</v>
      </c>
      <c r="J3956" s="99">
        <v>545</v>
      </c>
      <c r="K3956" s="39" t="s">
        <v>69</v>
      </c>
      <c r="L3956" s="1">
        <v>17.39</v>
      </c>
      <c r="M3956" s="1">
        <v>30.97</v>
      </c>
      <c r="N3956" s="100">
        <v>300</v>
      </c>
      <c r="O3956" s="39" t="s">
        <v>62</v>
      </c>
      <c r="Q3956" s="39"/>
      <c r="R3956" s="80"/>
    </row>
    <row r="3957" spans="3:18" x14ac:dyDescent="0.15">
      <c r="C3957" s="97" t="s">
        <v>3982</v>
      </c>
      <c r="D3957" s="1" t="s">
        <v>72</v>
      </c>
      <c r="E3957" s="80" t="s">
        <v>61</v>
      </c>
      <c r="F3957" s="39" t="s">
        <v>62</v>
      </c>
      <c r="J3957" s="80"/>
      <c r="K3957" s="39"/>
      <c r="N3957" s="100"/>
      <c r="O3957" s="39"/>
      <c r="Q3957" s="39"/>
      <c r="R3957" s="80"/>
    </row>
    <row r="3958" spans="3:18" x14ac:dyDescent="0.15">
      <c r="C3958" s="97" t="s">
        <v>3983</v>
      </c>
      <c r="D3958" s="1" t="s">
        <v>72</v>
      </c>
      <c r="E3958" s="80" t="s">
        <v>88</v>
      </c>
      <c r="F3958" s="39" t="s">
        <v>62</v>
      </c>
      <c r="J3958" s="80"/>
      <c r="K3958" s="39"/>
      <c r="N3958" s="100"/>
      <c r="O3958" s="39"/>
      <c r="Q3958" s="39"/>
      <c r="R3958" s="80"/>
    </row>
    <row r="3959" spans="3:18" x14ac:dyDescent="0.15">
      <c r="C3959" s="97" t="s">
        <v>3984</v>
      </c>
      <c r="D3959" s="1" t="s">
        <v>72</v>
      </c>
      <c r="E3959" s="80" t="s">
        <v>61</v>
      </c>
      <c r="F3959" s="39" t="s">
        <v>62</v>
      </c>
      <c r="J3959" s="80"/>
      <c r="K3959" s="39"/>
      <c r="N3959" s="100"/>
      <c r="O3959" s="39"/>
      <c r="Q3959" s="39"/>
      <c r="R3959" s="80"/>
    </row>
    <row r="3960" spans="3:18" x14ac:dyDescent="0.15">
      <c r="C3960" s="97" t="s">
        <v>3985</v>
      </c>
      <c r="D3960" s="1" t="s">
        <v>72</v>
      </c>
      <c r="E3960" s="80" t="s">
        <v>61</v>
      </c>
      <c r="F3960" s="39" t="s">
        <v>62</v>
      </c>
      <c r="J3960" s="80"/>
      <c r="K3960" s="39"/>
      <c r="N3960" s="100"/>
      <c r="O3960" s="39"/>
      <c r="Q3960" s="39"/>
      <c r="R3960" s="80"/>
    </row>
    <row r="3961" spans="3:18" x14ac:dyDescent="0.15">
      <c r="C3961" s="97" t="s">
        <v>3986</v>
      </c>
      <c r="D3961" s="1" t="s">
        <v>79</v>
      </c>
      <c r="E3961" s="80" t="s">
        <v>61</v>
      </c>
      <c r="F3961" s="39" t="s">
        <v>62</v>
      </c>
      <c r="J3961" s="80"/>
      <c r="K3961" s="39"/>
      <c r="N3961" s="100"/>
      <c r="O3961" s="39"/>
      <c r="Q3961" s="39"/>
      <c r="R3961" s="80"/>
    </row>
    <row r="3962" spans="3:18" x14ac:dyDescent="0.15">
      <c r="C3962" s="97" t="s">
        <v>292</v>
      </c>
      <c r="D3962" s="1" t="s">
        <v>85</v>
      </c>
      <c r="E3962" s="80" t="s">
        <v>88</v>
      </c>
      <c r="F3962" s="39" t="s">
        <v>69</v>
      </c>
      <c r="G3962" s="98">
        <v>11.55</v>
      </c>
      <c r="H3962" s="98">
        <v>1.2</v>
      </c>
      <c r="I3962" s="98">
        <v>12.75</v>
      </c>
      <c r="J3962" s="99">
        <v>837</v>
      </c>
      <c r="K3962" s="39" t="s">
        <v>69</v>
      </c>
      <c r="L3962" s="1">
        <v>15.86</v>
      </c>
      <c r="M3962" s="1">
        <v>28.61</v>
      </c>
      <c r="N3962" s="100">
        <v>634</v>
      </c>
      <c r="O3962" s="39" t="str">
        <f>+VLOOKUP(C3962,'[1]Notas 3º - TL'!$A$1:$B$678,2,"FALSO")</f>
        <v>SI</v>
      </c>
      <c r="Q3962" s="39"/>
      <c r="R3962" s="80"/>
    </row>
    <row r="3963" spans="3:18" x14ac:dyDescent="0.15">
      <c r="C3963" s="97" t="s">
        <v>3988</v>
      </c>
      <c r="D3963" s="1" t="s">
        <v>79</v>
      </c>
      <c r="E3963" s="80" t="s">
        <v>61</v>
      </c>
      <c r="F3963" s="39" t="s">
        <v>62</v>
      </c>
      <c r="J3963" s="80"/>
      <c r="K3963" s="39"/>
      <c r="N3963" s="100"/>
      <c r="O3963" s="39"/>
      <c r="Q3963" s="39"/>
      <c r="R3963" s="80"/>
    </row>
    <row r="3964" spans="3:18" x14ac:dyDescent="0.15">
      <c r="C3964" s="97" t="s">
        <v>3989</v>
      </c>
      <c r="D3964" s="1" t="s">
        <v>85</v>
      </c>
      <c r="E3964" s="80" t="s">
        <v>61</v>
      </c>
      <c r="F3964" s="39" t="s">
        <v>62</v>
      </c>
      <c r="J3964" s="80"/>
      <c r="K3964" s="39"/>
      <c r="N3964" s="100"/>
      <c r="O3964" s="39"/>
      <c r="Q3964" s="39"/>
      <c r="R3964" s="80"/>
    </row>
    <row r="3965" spans="3:18" x14ac:dyDescent="0.15">
      <c r="C3965" s="97" t="s">
        <v>3990</v>
      </c>
      <c r="D3965" s="1" t="s">
        <v>72</v>
      </c>
      <c r="E3965" s="80" t="s">
        <v>61</v>
      </c>
      <c r="F3965" s="39" t="s">
        <v>62</v>
      </c>
      <c r="J3965" s="80"/>
      <c r="K3965" s="39"/>
      <c r="N3965" s="100"/>
      <c r="O3965" s="39"/>
      <c r="Q3965" s="39"/>
      <c r="R3965" s="80"/>
    </row>
    <row r="3966" spans="3:18" x14ac:dyDescent="0.15">
      <c r="C3966" s="97" t="s">
        <v>3991</v>
      </c>
      <c r="D3966" s="1" t="s">
        <v>79</v>
      </c>
      <c r="E3966" s="80" t="s">
        <v>88</v>
      </c>
      <c r="F3966" s="39" t="s">
        <v>62</v>
      </c>
      <c r="J3966" s="80"/>
      <c r="K3966" s="39"/>
      <c r="N3966" s="100"/>
      <c r="O3966" s="39"/>
      <c r="Q3966" s="39"/>
      <c r="R3966" s="80"/>
    </row>
    <row r="3967" spans="3:18" x14ac:dyDescent="0.15">
      <c r="C3967" s="97" t="s">
        <v>3992</v>
      </c>
      <c r="D3967" s="1" t="s">
        <v>64</v>
      </c>
      <c r="E3967" s="80" t="s">
        <v>61</v>
      </c>
      <c r="F3967" s="39" t="s">
        <v>62</v>
      </c>
      <c r="J3967" s="80"/>
      <c r="K3967" s="39"/>
      <c r="N3967" s="100"/>
      <c r="O3967" s="39"/>
      <c r="Q3967" s="39"/>
      <c r="R3967" s="80"/>
    </row>
    <row r="3968" spans="3:18" x14ac:dyDescent="0.15">
      <c r="C3968" s="97" t="s">
        <v>3993</v>
      </c>
      <c r="D3968" s="1" t="s">
        <v>68</v>
      </c>
      <c r="E3968" s="80" t="s">
        <v>61</v>
      </c>
      <c r="F3968" s="39" t="s">
        <v>62</v>
      </c>
      <c r="J3968" s="80"/>
      <c r="K3968" s="39"/>
      <c r="N3968" s="100"/>
      <c r="O3968" s="39"/>
      <c r="Q3968" s="39"/>
      <c r="R3968" s="80"/>
    </row>
    <row r="3969" spans="3:18" x14ac:dyDescent="0.15">
      <c r="C3969" s="97" t="s">
        <v>3994</v>
      </c>
      <c r="D3969" s="1" t="s">
        <v>64</v>
      </c>
      <c r="E3969" s="80" t="s">
        <v>61</v>
      </c>
      <c r="F3969" s="39" t="s">
        <v>62</v>
      </c>
      <c r="J3969" s="80"/>
      <c r="K3969" s="39"/>
      <c r="N3969" s="100"/>
      <c r="O3969" s="39"/>
      <c r="Q3969" s="39"/>
      <c r="R3969" s="80"/>
    </row>
    <row r="3970" spans="3:18" x14ac:dyDescent="0.15">
      <c r="C3970" s="97" t="s">
        <v>418</v>
      </c>
      <c r="D3970" s="1" t="s">
        <v>68</v>
      </c>
      <c r="E3970" s="80" t="s">
        <v>61</v>
      </c>
      <c r="F3970" s="39" t="s">
        <v>69</v>
      </c>
      <c r="G3970" s="98">
        <v>12.05</v>
      </c>
      <c r="H3970" s="98">
        <v>0.47</v>
      </c>
      <c r="I3970" s="98">
        <v>12.520000000000001</v>
      </c>
      <c r="J3970" s="99">
        <v>913</v>
      </c>
      <c r="K3970" s="39" t="s">
        <v>69</v>
      </c>
      <c r="L3970" s="1">
        <v>15.51</v>
      </c>
      <c r="M3970" s="1">
        <v>28.03</v>
      </c>
      <c r="N3970" s="100">
        <v>693</v>
      </c>
      <c r="O3970" s="39" t="str">
        <f>+VLOOKUP(C3970,'[1]Notas 3º - TL'!$A$1:$B$678,2,"FALSO")</f>
        <v>SI</v>
      </c>
      <c r="Q3970" s="39"/>
      <c r="R3970" s="80"/>
    </row>
    <row r="3971" spans="3:18" x14ac:dyDescent="0.15">
      <c r="C3971" s="97" t="s">
        <v>3996</v>
      </c>
      <c r="D3971" s="1" t="s">
        <v>66</v>
      </c>
      <c r="E3971" s="80" t="s">
        <v>61</v>
      </c>
      <c r="F3971" s="39" t="s">
        <v>62</v>
      </c>
      <c r="J3971" s="80"/>
      <c r="K3971" s="39"/>
      <c r="N3971" s="100"/>
      <c r="O3971" s="39"/>
      <c r="Q3971" s="39"/>
      <c r="R3971" s="80"/>
    </row>
    <row r="3972" spans="3:18" x14ac:dyDescent="0.15">
      <c r="C3972" s="97" t="s">
        <v>3997</v>
      </c>
      <c r="D3972" s="1" t="s">
        <v>68</v>
      </c>
      <c r="E3972" s="80" t="s">
        <v>61</v>
      </c>
      <c r="F3972" s="39" t="s">
        <v>69</v>
      </c>
      <c r="G3972" s="1">
        <v>11.53</v>
      </c>
      <c r="H3972" s="1">
        <v>1.57</v>
      </c>
      <c r="I3972" s="1">
        <v>13.1</v>
      </c>
      <c r="J3972" s="80">
        <v>699</v>
      </c>
      <c r="K3972" s="39" t="s">
        <v>62</v>
      </c>
      <c r="N3972" s="100"/>
      <c r="O3972" s="39"/>
      <c r="Q3972" s="39"/>
      <c r="R3972" s="80"/>
    </row>
    <row r="3973" spans="3:18" x14ac:dyDescent="0.15">
      <c r="C3973" s="97" t="s">
        <v>3998</v>
      </c>
      <c r="D3973" s="1" t="s">
        <v>68</v>
      </c>
      <c r="E3973" s="80" t="s">
        <v>61</v>
      </c>
      <c r="F3973" s="39" t="s">
        <v>62</v>
      </c>
      <c r="J3973" s="80"/>
      <c r="K3973" s="39"/>
      <c r="N3973" s="100"/>
      <c r="O3973" s="39"/>
      <c r="Q3973" s="39"/>
      <c r="R3973" s="80"/>
    </row>
    <row r="3974" spans="3:18" x14ac:dyDescent="0.15">
      <c r="C3974" s="97" t="s">
        <v>3999</v>
      </c>
      <c r="D3974" s="1" t="s">
        <v>72</v>
      </c>
      <c r="E3974" s="80" t="s">
        <v>61</v>
      </c>
      <c r="F3974" s="39" t="s">
        <v>62</v>
      </c>
      <c r="J3974" s="80"/>
      <c r="K3974" s="39"/>
      <c r="N3974" s="100"/>
      <c r="O3974" s="39"/>
      <c r="Q3974" s="39"/>
      <c r="R3974" s="80"/>
    </row>
    <row r="3975" spans="3:18" x14ac:dyDescent="0.15">
      <c r="C3975" s="97" t="s">
        <v>4000</v>
      </c>
      <c r="D3975" s="1" t="s">
        <v>68</v>
      </c>
      <c r="E3975" s="80" t="s">
        <v>61</v>
      </c>
      <c r="F3975" s="39" t="s">
        <v>62</v>
      </c>
      <c r="J3975" s="80"/>
      <c r="K3975" s="39"/>
      <c r="N3975" s="100"/>
      <c r="O3975" s="39"/>
      <c r="Q3975" s="39"/>
      <c r="R3975" s="80"/>
    </row>
    <row r="3976" spans="3:18" x14ac:dyDescent="0.15">
      <c r="C3976" s="97" t="s">
        <v>4001</v>
      </c>
      <c r="D3976" s="1" t="s">
        <v>79</v>
      </c>
      <c r="E3976" s="80" t="s">
        <v>61</v>
      </c>
      <c r="F3976" s="39" t="s">
        <v>69</v>
      </c>
      <c r="G3976" s="1">
        <v>13.2</v>
      </c>
      <c r="H3976" s="1">
        <v>1.89</v>
      </c>
      <c r="I3976" s="1">
        <v>15.09</v>
      </c>
      <c r="J3976" s="80">
        <v>211</v>
      </c>
      <c r="K3976" s="39" t="s">
        <v>62</v>
      </c>
      <c r="N3976" s="100"/>
      <c r="O3976" s="39"/>
      <c r="Q3976" s="39"/>
      <c r="R3976" s="80"/>
    </row>
    <row r="3977" spans="3:18" x14ac:dyDescent="0.15">
      <c r="C3977" s="97" t="s">
        <v>4004</v>
      </c>
      <c r="D3977" s="1" t="s">
        <v>68</v>
      </c>
      <c r="E3977" s="80" t="s">
        <v>61</v>
      </c>
      <c r="F3977" s="39" t="s">
        <v>62</v>
      </c>
      <c r="J3977" s="80"/>
      <c r="K3977" s="39"/>
      <c r="N3977" s="100"/>
      <c r="O3977" s="39"/>
      <c r="Q3977" s="39"/>
      <c r="R3977" s="80"/>
    </row>
    <row r="3978" spans="3:18" x14ac:dyDescent="0.15">
      <c r="C3978" s="97" t="s">
        <v>4002</v>
      </c>
      <c r="D3978" s="1" t="s">
        <v>68</v>
      </c>
      <c r="E3978" s="80" t="s">
        <v>61</v>
      </c>
      <c r="F3978" s="39" t="s">
        <v>69</v>
      </c>
      <c r="G3978" s="1">
        <v>10.7</v>
      </c>
      <c r="H3978" s="1">
        <v>0.47</v>
      </c>
      <c r="I3978" s="1">
        <v>11.17</v>
      </c>
      <c r="J3978" s="80">
        <v>1270</v>
      </c>
      <c r="K3978" s="39" t="s">
        <v>62</v>
      </c>
      <c r="N3978" s="100"/>
      <c r="O3978" s="39"/>
      <c r="Q3978" s="39"/>
      <c r="R3978" s="80"/>
    </row>
    <row r="3979" spans="3:18" x14ac:dyDescent="0.15">
      <c r="C3979" s="97" t="s">
        <v>4003</v>
      </c>
      <c r="D3979" s="1" t="s">
        <v>66</v>
      </c>
      <c r="E3979" s="80" t="s">
        <v>61</v>
      </c>
      <c r="F3979" s="39" t="s">
        <v>62</v>
      </c>
      <c r="J3979" s="80"/>
      <c r="K3979" s="39"/>
      <c r="N3979" s="100"/>
      <c r="O3979" s="39"/>
      <c r="Q3979" s="39"/>
      <c r="R3979" s="80"/>
    </row>
    <row r="3980" spans="3:18" x14ac:dyDescent="0.15">
      <c r="C3980" s="97" t="s">
        <v>4005</v>
      </c>
      <c r="D3980" s="1" t="s">
        <v>64</v>
      </c>
      <c r="E3980" s="80" t="s">
        <v>61</v>
      </c>
      <c r="F3980" s="39" t="s">
        <v>62</v>
      </c>
      <c r="J3980" s="80"/>
      <c r="K3980" s="39"/>
      <c r="N3980" s="100"/>
      <c r="O3980" s="39"/>
      <c r="Q3980" s="39"/>
      <c r="R3980" s="80"/>
    </row>
    <row r="3981" spans="3:18" x14ac:dyDescent="0.15">
      <c r="C3981" s="97" t="s">
        <v>4006</v>
      </c>
      <c r="D3981" s="1" t="s">
        <v>66</v>
      </c>
      <c r="E3981" s="80" t="s">
        <v>61</v>
      </c>
      <c r="F3981" s="39" t="s">
        <v>62</v>
      </c>
      <c r="J3981" s="80"/>
      <c r="K3981" s="39"/>
      <c r="N3981" s="100"/>
      <c r="O3981" s="39"/>
      <c r="Q3981" s="39"/>
      <c r="R3981" s="80"/>
    </row>
    <row r="3982" spans="3:18" x14ac:dyDescent="0.15">
      <c r="C3982" s="97" t="s">
        <v>667</v>
      </c>
      <c r="D3982" s="1" t="s">
        <v>66</v>
      </c>
      <c r="E3982" s="80" t="s">
        <v>61</v>
      </c>
      <c r="F3982" s="39" t="s">
        <v>69</v>
      </c>
      <c r="G3982" s="98">
        <v>11.3</v>
      </c>
      <c r="H3982" s="98">
        <v>0.47</v>
      </c>
      <c r="I3982" s="98">
        <v>11.770000000000001</v>
      </c>
      <c r="J3982" s="99">
        <v>1122</v>
      </c>
      <c r="K3982" s="39" t="s">
        <v>69</v>
      </c>
      <c r="L3982" s="1">
        <v>15.98</v>
      </c>
      <c r="M3982" s="1">
        <v>27.75</v>
      </c>
      <c r="N3982" s="100">
        <v>720</v>
      </c>
      <c r="O3982" s="39" t="str">
        <f>+VLOOKUP(C3982,'[1]Notas 3º - TL'!$A$1:$B$678,2,"FALSO")</f>
        <v>SI</v>
      </c>
      <c r="Q3982" s="39"/>
      <c r="R3982" s="80"/>
    </row>
    <row r="3983" spans="3:18" x14ac:dyDescent="0.15">
      <c r="C3983" s="97" t="s">
        <v>4008</v>
      </c>
      <c r="D3983" s="1" t="s">
        <v>72</v>
      </c>
      <c r="E3983" s="80" t="s">
        <v>61</v>
      </c>
      <c r="F3983" s="39" t="s">
        <v>62</v>
      </c>
      <c r="J3983" s="80"/>
      <c r="K3983" s="39"/>
      <c r="N3983" s="100"/>
      <c r="O3983" s="39"/>
      <c r="Q3983" s="39"/>
      <c r="R3983" s="80"/>
    </row>
    <row r="3984" spans="3:18" x14ac:dyDescent="0.15">
      <c r="C3984" s="97" t="s">
        <v>4009</v>
      </c>
      <c r="D3984" s="1" t="s">
        <v>68</v>
      </c>
      <c r="E3984" s="80" t="s">
        <v>88</v>
      </c>
      <c r="F3984" s="39" t="s">
        <v>62</v>
      </c>
      <c r="J3984" s="80"/>
      <c r="K3984" s="39"/>
      <c r="N3984" s="100"/>
      <c r="O3984" s="39"/>
      <c r="Q3984" s="39"/>
      <c r="R3984" s="80"/>
    </row>
    <row r="3985" spans="2:18" x14ac:dyDescent="0.15">
      <c r="C3985" s="97" t="s">
        <v>4010</v>
      </c>
      <c r="D3985" s="1" t="s">
        <v>68</v>
      </c>
      <c r="E3985" s="80" t="s">
        <v>88</v>
      </c>
      <c r="F3985" s="39" t="s">
        <v>62</v>
      </c>
      <c r="J3985" s="80"/>
      <c r="K3985" s="39"/>
      <c r="N3985" s="100"/>
      <c r="O3985" s="39"/>
      <c r="Q3985" s="39"/>
      <c r="R3985" s="80"/>
    </row>
    <row r="3986" spans="2:18" x14ac:dyDescent="0.15">
      <c r="C3986" s="97" t="s">
        <v>4011</v>
      </c>
      <c r="D3986" s="1" t="s">
        <v>60</v>
      </c>
      <c r="E3986" s="80" t="s">
        <v>61</v>
      </c>
      <c r="F3986" s="39" t="s">
        <v>62</v>
      </c>
      <c r="J3986" s="80"/>
      <c r="K3986" s="39"/>
      <c r="N3986" s="100"/>
      <c r="O3986" s="39"/>
      <c r="Q3986" s="39"/>
      <c r="R3986" s="80"/>
    </row>
    <row r="3987" spans="2:18" x14ac:dyDescent="0.15">
      <c r="C3987" s="97" t="s">
        <v>4012</v>
      </c>
      <c r="D3987" s="1" t="s">
        <v>68</v>
      </c>
      <c r="E3987" s="80" t="s">
        <v>61</v>
      </c>
      <c r="F3987" s="39" t="s">
        <v>62</v>
      </c>
      <c r="J3987" s="80"/>
      <c r="K3987" s="39"/>
      <c r="N3987" s="100"/>
      <c r="O3987" s="39"/>
      <c r="Q3987" s="39"/>
      <c r="R3987" s="80"/>
    </row>
    <row r="3988" spans="2:18" x14ac:dyDescent="0.15">
      <c r="C3988" s="97" t="s">
        <v>4013</v>
      </c>
      <c r="D3988" s="1" t="s">
        <v>85</v>
      </c>
      <c r="E3988" s="80" t="s">
        <v>61</v>
      </c>
      <c r="F3988" s="39" t="s">
        <v>69</v>
      </c>
      <c r="G3988" s="98">
        <v>11.7</v>
      </c>
      <c r="H3988" s="98">
        <v>0.94</v>
      </c>
      <c r="I3988" s="98">
        <v>12.639999999999999</v>
      </c>
      <c r="J3988" s="99">
        <v>877</v>
      </c>
      <c r="K3988" s="39" t="s">
        <v>69</v>
      </c>
      <c r="L3988" s="1">
        <v>15.28</v>
      </c>
      <c r="M3988" s="1">
        <v>27.919999999999998</v>
      </c>
      <c r="N3988" s="100">
        <v>709</v>
      </c>
      <c r="O3988" s="39" t="str">
        <f>+VLOOKUP(C3988,'[1]Notas 3º - TL'!$A$1:$B$678,2,"FALSO")</f>
        <v>SI</v>
      </c>
      <c r="Q3988" s="39"/>
      <c r="R3988" s="80"/>
    </row>
    <row r="3989" spans="2:18" x14ac:dyDescent="0.15">
      <c r="C3989" s="97" t="s">
        <v>4014</v>
      </c>
      <c r="D3989" s="1" t="s">
        <v>85</v>
      </c>
      <c r="E3989" s="80" t="s">
        <v>61</v>
      </c>
      <c r="F3989" s="39" t="s">
        <v>62</v>
      </c>
      <c r="J3989" s="80"/>
      <c r="K3989" s="39"/>
      <c r="N3989" s="100"/>
      <c r="O3989" s="39"/>
      <c r="Q3989" s="39"/>
      <c r="R3989" s="80"/>
    </row>
    <row r="3990" spans="2:18" x14ac:dyDescent="0.15">
      <c r="C3990" s="97" t="s">
        <v>4015</v>
      </c>
      <c r="D3990" s="1" t="s">
        <v>66</v>
      </c>
      <c r="E3990" s="80" t="s">
        <v>61</v>
      </c>
      <c r="F3990" s="39" t="s">
        <v>62</v>
      </c>
      <c r="J3990" s="80"/>
      <c r="K3990" s="39"/>
      <c r="N3990" s="100"/>
      <c r="O3990" s="39"/>
      <c r="Q3990" s="39"/>
      <c r="R3990" s="80"/>
    </row>
    <row r="3991" spans="2:18" x14ac:dyDescent="0.15">
      <c r="C3991" s="97" t="s">
        <v>4016</v>
      </c>
      <c r="D3991" s="1" t="s">
        <v>72</v>
      </c>
      <c r="E3991" s="80" t="s">
        <v>61</v>
      </c>
      <c r="F3991" s="39" t="s">
        <v>62</v>
      </c>
      <c r="J3991" s="80"/>
      <c r="K3991" s="39"/>
      <c r="N3991" s="100"/>
      <c r="O3991" s="39"/>
      <c r="Q3991" s="39"/>
      <c r="R3991" s="80"/>
    </row>
    <row r="3992" spans="2:18" x14ac:dyDescent="0.15">
      <c r="C3992" s="97" t="s">
        <v>4017</v>
      </c>
      <c r="D3992" s="1" t="s">
        <v>68</v>
      </c>
      <c r="E3992" s="80" t="s">
        <v>61</v>
      </c>
      <c r="F3992" s="39" t="s">
        <v>69</v>
      </c>
      <c r="G3992" s="1">
        <v>12.18</v>
      </c>
      <c r="H3992" s="1">
        <v>0.47</v>
      </c>
      <c r="I3992" s="1">
        <v>12.65</v>
      </c>
      <c r="J3992" s="80">
        <v>874</v>
      </c>
      <c r="K3992" s="39" t="s">
        <v>62</v>
      </c>
      <c r="N3992" s="100"/>
      <c r="O3992" s="39"/>
      <c r="Q3992" s="39"/>
      <c r="R3992" s="80"/>
    </row>
    <row r="3993" spans="2:18" x14ac:dyDescent="0.15">
      <c r="C3993" s="97" t="s">
        <v>4018</v>
      </c>
      <c r="D3993" s="1" t="s">
        <v>85</v>
      </c>
      <c r="E3993" s="80" t="s">
        <v>61</v>
      </c>
      <c r="F3993" s="39" t="s">
        <v>62</v>
      </c>
      <c r="J3993" s="80"/>
      <c r="K3993" s="39"/>
      <c r="N3993" s="100"/>
      <c r="O3993" s="39"/>
      <c r="Q3993" s="39"/>
      <c r="R3993" s="80"/>
    </row>
    <row r="3994" spans="2:18" x14ac:dyDescent="0.15">
      <c r="C3994" s="97" t="s">
        <v>4019</v>
      </c>
      <c r="D3994" s="1" t="s">
        <v>60</v>
      </c>
      <c r="E3994" s="80" t="s">
        <v>61</v>
      </c>
      <c r="F3994" s="39" t="s">
        <v>62</v>
      </c>
      <c r="J3994" s="80"/>
      <c r="K3994" s="39"/>
      <c r="N3994" s="100"/>
      <c r="O3994" s="39"/>
      <c r="Q3994" s="39"/>
      <c r="R3994" s="80"/>
    </row>
    <row r="3995" spans="2:18" x14ac:dyDescent="0.15">
      <c r="C3995" s="97" t="s">
        <v>4020</v>
      </c>
      <c r="D3995" s="1" t="s">
        <v>68</v>
      </c>
      <c r="E3995" s="80" t="s">
        <v>61</v>
      </c>
      <c r="F3995" s="39" t="s">
        <v>62</v>
      </c>
      <c r="J3995" s="80"/>
      <c r="K3995" s="39"/>
      <c r="N3995" s="100"/>
      <c r="O3995" s="39"/>
      <c r="Q3995" s="39"/>
      <c r="R3995" s="80"/>
    </row>
    <row r="3996" spans="2:18" x14ac:dyDescent="0.15">
      <c r="C3996" s="97" t="s">
        <v>4021</v>
      </c>
      <c r="D3996" s="1" t="s">
        <v>66</v>
      </c>
      <c r="E3996" s="80" t="s">
        <v>61</v>
      </c>
      <c r="F3996" s="39" t="s">
        <v>62</v>
      </c>
      <c r="J3996" s="80"/>
      <c r="K3996" s="39"/>
      <c r="N3996" s="100"/>
      <c r="O3996" s="39"/>
      <c r="Q3996" s="39"/>
      <c r="R3996" s="80"/>
    </row>
    <row r="3997" spans="2:18" x14ac:dyDescent="0.15">
      <c r="C3997" s="97" t="s">
        <v>4022</v>
      </c>
      <c r="D3997" s="1" t="s">
        <v>68</v>
      </c>
      <c r="E3997" s="80" t="s">
        <v>61</v>
      </c>
      <c r="F3997" s="39" t="s">
        <v>62</v>
      </c>
      <c r="J3997" s="80"/>
      <c r="K3997" s="39"/>
      <c r="N3997" s="100"/>
      <c r="O3997" s="39"/>
      <c r="Q3997" s="39"/>
      <c r="R3997" s="80"/>
    </row>
    <row r="3998" spans="2:18" x14ac:dyDescent="0.15">
      <c r="B3998" s="259"/>
      <c r="C3998" s="260" t="s">
        <v>4023</v>
      </c>
      <c r="D3998" s="259" t="s">
        <v>66</v>
      </c>
      <c r="E3998" s="261" t="s">
        <v>61</v>
      </c>
      <c r="F3998" s="262" t="s">
        <v>69</v>
      </c>
      <c r="G3998" s="259">
        <v>10.5</v>
      </c>
      <c r="H3998" s="259">
        <v>1.57</v>
      </c>
      <c r="I3998" s="259">
        <v>12.07</v>
      </c>
      <c r="J3998" s="261">
        <v>1042</v>
      </c>
      <c r="K3998" s="262" t="s">
        <v>62</v>
      </c>
      <c r="L3998" s="259"/>
      <c r="M3998" s="259"/>
      <c r="N3998" s="263"/>
      <c r="O3998" s="262"/>
      <c r="P3998" s="259"/>
      <c r="Q3998" s="262"/>
      <c r="R3998" s="261"/>
    </row>
    <row r="3999" spans="2:18" x14ac:dyDescent="0.15">
      <c r="C3999" s="97" t="s">
        <v>4024</v>
      </c>
      <c r="D3999" s="1" t="s">
        <v>79</v>
      </c>
      <c r="E3999" s="80" t="s">
        <v>61</v>
      </c>
      <c r="F3999" s="39" t="s">
        <v>62</v>
      </c>
      <c r="J3999" s="80"/>
      <c r="K3999" s="39"/>
      <c r="N3999" s="100"/>
      <c r="O3999" s="39"/>
      <c r="Q3999" s="39"/>
      <c r="R3999" s="80"/>
    </row>
    <row r="4000" spans="2:18" x14ac:dyDescent="0.15">
      <c r="C4000" s="97" t="s">
        <v>4025</v>
      </c>
      <c r="D4000" s="1" t="s">
        <v>82</v>
      </c>
      <c r="E4000" s="80" t="s">
        <v>61</v>
      </c>
      <c r="F4000" s="39" t="s">
        <v>62</v>
      </c>
      <c r="J4000" s="80"/>
      <c r="K4000" s="39"/>
      <c r="N4000" s="100"/>
      <c r="O4000" s="39"/>
      <c r="Q4000" s="39"/>
      <c r="R4000" s="80"/>
    </row>
    <row r="4001" spans="3:18" x14ac:dyDescent="0.15">
      <c r="C4001" s="97" t="s">
        <v>4026</v>
      </c>
      <c r="D4001" s="1" t="s">
        <v>326</v>
      </c>
      <c r="E4001" s="80" t="s">
        <v>61</v>
      </c>
      <c r="F4001" s="39" t="s">
        <v>62</v>
      </c>
      <c r="J4001" s="80"/>
      <c r="K4001" s="39"/>
      <c r="N4001" s="100"/>
      <c r="O4001" s="39"/>
      <c r="Q4001" s="39"/>
      <c r="R4001" s="80"/>
    </row>
    <row r="4002" spans="3:18" x14ac:dyDescent="0.15">
      <c r="C4002" s="97" t="s">
        <v>4027</v>
      </c>
      <c r="D4002" s="1" t="s">
        <v>68</v>
      </c>
      <c r="E4002" s="80" t="s">
        <v>61</v>
      </c>
      <c r="F4002" s="39" t="s">
        <v>62</v>
      </c>
      <c r="J4002" s="80"/>
      <c r="K4002" s="39"/>
      <c r="N4002" s="100"/>
      <c r="O4002" s="39"/>
      <c r="Q4002" s="39"/>
      <c r="R4002" s="80"/>
    </row>
    <row r="4003" spans="3:18" x14ac:dyDescent="0.15">
      <c r="C4003" s="97" t="s">
        <v>4028</v>
      </c>
      <c r="D4003" s="1" t="s">
        <v>68</v>
      </c>
      <c r="E4003" s="80" t="s">
        <v>61</v>
      </c>
      <c r="F4003" s="39" t="s">
        <v>62</v>
      </c>
      <c r="J4003" s="80"/>
      <c r="K4003" s="39"/>
      <c r="N4003" s="100"/>
      <c r="O4003" s="39"/>
      <c r="Q4003" s="39"/>
      <c r="R4003" s="80"/>
    </row>
    <row r="4004" spans="3:18" x14ac:dyDescent="0.15">
      <c r="C4004" s="97" t="s">
        <v>4029</v>
      </c>
      <c r="D4004" s="1" t="s">
        <v>66</v>
      </c>
      <c r="E4004" s="80" t="s">
        <v>61</v>
      </c>
      <c r="F4004" s="39" t="s">
        <v>62</v>
      </c>
      <c r="J4004" s="80"/>
      <c r="K4004" s="39"/>
      <c r="N4004" s="100"/>
      <c r="O4004" s="39"/>
      <c r="Q4004" s="39"/>
      <c r="R4004" s="80"/>
    </row>
    <row r="4005" spans="3:18" x14ac:dyDescent="0.15">
      <c r="C4005" s="97" t="s">
        <v>4030</v>
      </c>
      <c r="D4005" s="1" t="s">
        <v>68</v>
      </c>
      <c r="E4005" s="80" t="s">
        <v>61</v>
      </c>
      <c r="F4005" s="39" t="s">
        <v>62</v>
      </c>
      <c r="J4005" s="80"/>
      <c r="K4005" s="39"/>
      <c r="N4005" s="100"/>
      <c r="O4005" s="39"/>
      <c r="Q4005" s="39"/>
      <c r="R4005" s="80"/>
    </row>
    <row r="4006" spans="3:18" x14ac:dyDescent="0.15">
      <c r="C4006" s="97" t="s">
        <v>4031</v>
      </c>
      <c r="D4006" s="1" t="s">
        <v>64</v>
      </c>
      <c r="E4006" s="80" t="s">
        <v>61</v>
      </c>
      <c r="F4006" s="39" t="s">
        <v>69</v>
      </c>
      <c r="G4006" s="98">
        <v>11.3</v>
      </c>
      <c r="H4006" s="98">
        <v>0.94</v>
      </c>
      <c r="I4006" s="98">
        <v>12.24</v>
      </c>
      <c r="J4006" s="99">
        <v>997</v>
      </c>
      <c r="K4006" s="39" t="s">
        <v>69</v>
      </c>
      <c r="L4006" s="1">
        <v>15.99</v>
      </c>
      <c r="M4006" s="1">
        <v>28.23</v>
      </c>
      <c r="N4006" s="100">
        <v>676</v>
      </c>
      <c r="O4006" s="39" t="s">
        <v>62</v>
      </c>
      <c r="Q4006" s="39"/>
      <c r="R4006" s="80"/>
    </row>
    <row r="4007" spans="3:18" x14ac:dyDescent="0.15">
      <c r="C4007" s="97" t="s">
        <v>4032</v>
      </c>
      <c r="D4007" s="1" t="s">
        <v>64</v>
      </c>
      <c r="E4007" s="80" t="s">
        <v>61</v>
      </c>
      <c r="F4007" s="39" t="s">
        <v>69</v>
      </c>
      <c r="G4007" s="1">
        <v>10.81</v>
      </c>
      <c r="H4007" s="1">
        <v>1.1000000000000001</v>
      </c>
      <c r="I4007" s="1">
        <v>11.91</v>
      </c>
      <c r="J4007" s="80">
        <v>1088</v>
      </c>
      <c r="K4007" s="39" t="s">
        <v>62</v>
      </c>
      <c r="N4007" s="100"/>
      <c r="O4007" s="39"/>
      <c r="Q4007" s="39"/>
      <c r="R4007" s="80"/>
    </row>
    <row r="4008" spans="3:18" x14ac:dyDescent="0.15">
      <c r="C4008" s="97" t="s">
        <v>532</v>
      </c>
      <c r="D4008" s="1" t="s">
        <v>68</v>
      </c>
      <c r="E4008" s="80" t="s">
        <v>61</v>
      </c>
      <c r="F4008" s="39" t="s">
        <v>69</v>
      </c>
      <c r="G4008" s="98">
        <v>10.36</v>
      </c>
      <c r="H4008" s="98">
        <v>0.15</v>
      </c>
      <c r="I4008" s="98">
        <v>10.51</v>
      </c>
      <c r="J4008" s="99">
        <v>1360</v>
      </c>
      <c r="K4008" s="39" t="s">
        <v>69</v>
      </c>
      <c r="L4008" s="1">
        <v>15.66</v>
      </c>
      <c r="M4008" s="1">
        <v>26.17</v>
      </c>
      <c r="N4008" s="100">
        <v>799</v>
      </c>
      <c r="O4008" s="39" t="str">
        <f>+VLOOKUP(C4008,'[1]Notas 3º - TL'!$A$1:$B$678,2,"FALSO")</f>
        <v>SI</v>
      </c>
      <c r="Q4008" s="39"/>
      <c r="R4008" s="80"/>
    </row>
    <row r="4009" spans="3:18" x14ac:dyDescent="0.15">
      <c r="C4009" s="97" t="s">
        <v>4034</v>
      </c>
      <c r="D4009" s="1" t="s">
        <v>68</v>
      </c>
      <c r="E4009" s="80" t="s">
        <v>61</v>
      </c>
      <c r="F4009" s="39" t="s">
        <v>62</v>
      </c>
      <c r="J4009" s="80"/>
      <c r="K4009" s="39"/>
      <c r="N4009" s="100"/>
      <c r="O4009" s="39"/>
      <c r="Q4009" s="39"/>
      <c r="R4009" s="80"/>
    </row>
    <row r="4010" spans="3:18" x14ac:dyDescent="0.15">
      <c r="C4010" s="97" t="s">
        <v>4035</v>
      </c>
      <c r="D4010" s="1" t="s">
        <v>68</v>
      </c>
      <c r="E4010" s="80" t="s">
        <v>61</v>
      </c>
      <c r="F4010" s="39" t="s">
        <v>62</v>
      </c>
      <c r="J4010" s="80"/>
      <c r="K4010" s="39"/>
      <c r="N4010" s="100"/>
      <c r="O4010" s="39"/>
      <c r="Q4010" s="39"/>
      <c r="R4010" s="80"/>
    </row>
    <row r="4011" spans="3:18" x14ac:dyDescent="0.15">
      <c r="C4011" s="97" t="s">
        <v>4036</v>
      </c>
      <c r="D4011" s="1" t="s">
        <v>68</v>
      </c>
      <c r="E4011" s="80" t="s">
        <v>61</v>
      </c>
      <c r="F4011" s="39" t="s">
        <v>62</v>
      </c>
      <c r="J4011" s="80"/>
      <c r="K4011" s="39"/>
      <c r="N4011" s="100"/>
      <c r="O4011" s="39"/>
      <c r="Q4011" s="39"/>
      <c r="R4011" s="80"/>
    </row>
    <row r="4012" spans="3:18" x14ac:dyDescent="0.15">
      <c r="C4012" s="97" t="s">
        <v>4037</v>
      </c>
      <c r="D4012" s="1" t="s">
        <v>82</v>
      </c>
      <c r="E4012" s="80" t="s">
        <v>61</v>
      </c>
      <c r="F4012" s="39" t="s">
        <v>62</v>
      </c>
      <c r="J4012" s="80"/>
      <c r="K4012" s="39"/>
      <c r="N4012" s="100"/>
      <c r="O4012" s="39"/>
      <c r="Q4012" s="39"/>
      <c r="R4012" s="80"/>
    </row>
    <row r="4013" spans="3:18" x14ac:dyDescent="0.15">
      <c r="C4013" s="97" t="s">
        <v>4038</v>
      </c>
      <c r="D4013" s="1" t="s">
        <v>60</v>
      </c>
      <c r="E4013" s="80" t="s">
        <v>61</v>
      </c>
      <c r="F4013" s="39" t="s">
        <v>62</v>
      </c>
      <c r="J4013" s="80"/>
      <c r="K4013" s="39"/>
      <c r="N4013" s="100"/>
      <c r="O4013" s="39"/>
      <c r="Q4013" s="39"/>
      <c r="R4013" s="80"/>
    </row>
    <row r="4014" spans="3:18" x14ac:dyDescent="0.15">
      <c r="C4014" s="97" t="s">
        <v>4039</v>
      </c>
      <c r="D4014" s="1" t="s">
        <v>66</v>
      </c>
      <c r="E4014" s="80" t="s">
        <v>61</v>
      </c>
      <c r="F4014" s="39" t="s">
        <v>69</v>
      </c>
      <c r="G4014" s="98">
        <v>11.66</v>
      </c>
      <c r="H4014" s="98">
        <v>0.31</v>
      </c>
      <c r="I4014" s="98">
        <v>11.97</v>
      </c>
      <c r="J4014" s="99">
        <v>1070</v>
      </c>
      <c r="K4014" s="39" t="s">
        <v>69</v>
      </c>
      <c r="L4014" s="1">
        <v>15.2</v>
      </c>
      <c r="M4014" s="1">
        <v>27.17</v>
      </c>
      <c r="N4014" s="100">
        <v>767</v>
      </c>
      <c r="O4014" s="39" t="str">
        <f>+VLOOKUP(C4014,'[1]Notas 3º - TL'!$A$1:$B$678,2,"FALSO")</f>
        <v>SI</v>
      </c>
      <c r="Q4014" s="39"/>
      <c r="R4014" s="80"/>
    </row>
    <row r="4015" spans="3:18" x14ac:dyDescent="0.15">
      <c r="C4015" s="97" t="s">
        <v>4040</v>
      </c>
      <c r="D4015" s="1" t="s">
        <v>79</v>
      </c>
      <c r="E4015" s="80" t="s">
        <v>61</v>
      </c>
      <c r="F4015" s="39" t="s">
        <v>62</v>
      </c>
      <c r="J4015" s="80"/>
      <c r="K4015" s="39"/>
      <c r="O4015" s="39"/>
      <c r="Q4015" s="39"/>
      <c r="R4015" s="80"/>
    </row>
    <row r="4016" spans="3:18" x14ac:dyDescent="0.15">
      <c r="C4016" s="97" t="s">
        <v>4041</v>
      </c>
      <c r="D4016" s="1" t="s">
        <v>68</v>
      </c>
      <c r="E4016" s="80" t="s">
        <v>61</v>
      </c>
      <c r="F4016" s="39" t="s">
        <v>62</v>
      </c>
      <c r="J4016" s="80"/>
      <c r="K4016" s="39"/>
      <c r="O4016" s="39"/>
      <c r="Q4016" s="39"/>
      <c r="R4016" s="80"/>
    </row>
    <row r="4017" spans="3:18" x14ac:dyDescent="0.15">
      <c r="C4017" s="97" t="s">
        <v>4042</v>
      </c>
      <c r="D4017" s="1" t="s">
        <v>85</v>
      </c>
      <c r="E4017" s="80" t="s">
        <v>61</v>
      </c>
      <c r="F4017" s="39" t="s">
        <v>62</v>
      </c>
      <c r="J4017" s="80"/>
      <c r="K4017" s="39"/>
      <c r="O4017" s="39"/>
      <c r="Q4017" s="39"/>
      <c r="R4017" s="80"/>
    </row>
    <row r="4018" spans="3:18" x14ac:dyDescent="0.15">
      <c r="C4018" s="97" t="s">
        <v>4043</v>
      </c>
      <c r="D4018" s="1" t="s">
        <v>64</v>
      </c>
      <c r="E4018" s="80" t="s">
        <v>61</v>
      </c>
      <c r="F4018" s="39" t="s">
        <v>62</v>
      </c>
      <c r="J4018" s="80"/>
      <c r="K4018" s="39"/>
      <c r="O4018" s="39"/>
      <c r="Q4018" s="39"/>
      <c r="R4018" s="80"/>
    </row>
    <row r="4019" spans="3:18" x14ac:dyDescent="0.15">
      <c r="C4019" s="97" t="s">
        <v>4044</v>
      </c>
      <c r="D4019" s="1" t="s">
        <v>64</v>
      </c>
      <c r="E4019" s="80" t="s">
        <v>61</v>
      </c>
      <c r="F4019" s="39" t="s">
        <v>62</v>
      </c>
      <c r="J4019" s="80"/>
      <c r="K4019" s="39"/>
      <c r="O4019" s="39"/>
      <c r="Q4019" s="39"/>
      <c r="R4019" s="80"/>
    </row>
    <row r="4020" spans="3:18" x14ac:dyDescent="0.15">
      <c r="C4020" s="97" t="s">
        <v>4045</v>
      </c>
      <c r="D4020" s="1" t="s">
        <v>85</v>
      </c>
      <c r="E4020" s="80" t="s">
        <v>61</v>
      </c>
      <c r="F4020" s="39" t="s">
        <v>62</v>
      </c>
      <c r="J4020" s="80"/>
      <c r="K4020" s="39"/>
      <c r="O4020" s="39"/>
      <c r="Q4020" s="39"/>
      <c r="R4020" s="80"/>
    </row>
    <row r="4021" spans="3:18" x14ac:dyDescent="0.15">
      <c r="C4021" s="97" t="s">
        <v>4046</v>
      </c>
      <c r="D4021" s="1" t="s">
        <v>66</v>
      </c>
      <c r="E4021" s="80" t="s">
        <v>61</v>
      </c>
      <c r="F4021" s="39" t="s">
        <v>69</v>
      </c>
      <c r="G4021" s="1">
        <v>10.37</v>
      </c>
      <c r="H4021" s="1">
        <v>0.31</v>
      </c>
      <c r="I4021" s="1">
        <v>10.68</v>
      </c>
      <c r="J4021" s="80">
        <v>1341</v>
      </c>
      <c r="K4021" s="39" t="s">
        <v>62</v>
      </c>
      <c r="O4021" s="39"/>
      <c r="Q4021" s="39"/>
      <c r="R4021" s="80"/>
    </row>
    <row r="4022" spans="3:18" x14ac:dyDescent="0.15">
      <c r="C4022" s="97" t="s">
        <v>4047</v>
      </c>
      <c r="D4022" s="1" t="s">
        <v>66</v>
      </c>
      <c r="E4022" s="80" t="s">
        <v>61</v>
      </c>
      <c r="F4022" s="39" t="s">
        <v>62</v>
      </c>
      <c r="J4022" s="80"/>
      <c r="K4022" s="39"/>
      <c r="O4022" s="39"/>
      <c r="Q4022" s="39"/>
      <c r="R4022" s="80"/>
    </row>
    <row r="4023" spans="3:18" x14ac:dyDescent="0.15">
      <c r="C4023" s="97" t="s">
        <v>4048</v>
      </c>
      <c r="D4023" s="1" t="s">
        <v>79</v>
      </c>
      <c r="E4023" s="80" t="s">
        <v>61</v>
      </c>
      <c r="F4023" s="39" t="s">
        <v>62</v>
      </c>
      <c r="J4023" s="80"/>
      <c r="K4023" s="39"/>
      <c r="O4023" s="39"/>
      <c r="Q4023" s="39"/>
      <c r="R4023" s="80"/>
    </row>
    <row r="4024" spans="3:18" x14ac:dyDescent="0.15">
      <c r="C4024" s="97" t="s">
        <v>4049</v>
      </c>
      <c r="D4024" s="1" t="s">
        <v>85</v>
      </c>
      <c r="E4024" s="80" t="s">
        <v>61</v>
      </c>
      <c r="F4024" s="39" t="s">
        <v>62</v>
      </c>
      <c r="J4024" s="80"/>
      <c r="K4024" s="39"/>
      <c r="O4024" s="39"/>
      <c r="Q4024" s="39"/>
      <c r="R4024" s="80"/>
    </row>
    <row r="4025" spans="3:18" ht="14" thickBot="1" x14ac:dyDescent="0.2">
      <c r="C4025" s="101" t="s">
        <v>4050</v>
      </c>
      <c r="D4025" s="46" t="s">
        <v>68</v>
      </c>
      <c r="E4025" s="86" t="s">
        <v>61</v>
      </c>
      <c r="F4025" s="43" t="s">
        <v>62</v>
      </c>
      <c r="G4025" s="46"/>
      <c r="H4025" s="46"/>
      <c r="I4025" s="46"/>
      <c r="J4025" s="86"/>
      <c r="K4025" s="43"/>
      <c r="L4025" s="46"/>
      <c r="M4025" s="46"/>
      <c r="N4025" s="46"/>
      <c r="O4025" s="43"/>
      <c r="P4025" s="46"/>
      <c r="Q4025" s="43"/>
      <c r="R4025" s="86"/>
    </row>
    <row r="4026" spans="3:18" x14ac:dyDescent="0.15">
      <c r="G4026" s="98"/>
    </row>
    <row r="4027" spans="3:18" x14ac:dyDescent="0.15">
      <c r="G4027" s="98"/>
    </row>
    <row r="4028" spans="3:18" x14ac:dyDescent="0.15">
      <c r="G4028" s="98"/>
    </row>
    <row r="4029" spans="3:18" x14ac:dyDescent="0.15">
      <c r="G4029" s="98"/>
    </row>
    <row r="4030" spans="3:18" x14ac:dyDescent="0.15">
      <c r="G4030" s="98"/>
    </row>
    <row r="4031" spans="3:18" x14ac:dyDescent="0.15">
      <c r="G4031" s="98"/>
    </row>
    <row r="4032" spans="3:18" x14ac:dyDescent="0.15">
      <c r="G4032" s="98"/>
    </row>
    <row r="4033" spans="7:7" x14ac:dyDescent="0.15">
      <c r="G4033" s="98"/>
    </row>
    <row r="4034" spans="7:7" x14ac:dyDescent="0.15">
      <c r="G4034" s="98"/>
    </row>
    <row r="4035" spans="7:7" x14ac:dyDescent="0.15">
      <c r="G4035" s="98"/>
    </row>
    <row r="4036" spans="7:7" x14ac:dyDescent="0.15">
      <c r="G4036" s="98"/>
    </row>
    <row r="4037" spans="7:7" x14ac:dyDescent="0.15">
      <c r="G4037" s="98"/>
    </row>
    <row r="4038" spans="7:7" x14ac:dyDescent="0.15">
      <c r="G4038" s="98"/>
    </row>
    <row r="4039" spans="7:7" x14ac:dyDescent="0.15">
      <c r="G4039" s="98"/>
    </row>
    <row r="4040" spans="7:7" x14ac:dyDescent="0.15">
      <c r="G4040" s="98"/>
    </row>
    <row r="4041" spans="7:7" x14ac:dyDescent="0.15">
      <c r="G4041" s="98"/>
    </row>
    <row r="4042" spans="7:7" x14ac:dyDescent="0.15">
      <c r="G4042" s="98"/>
    </row>
    <row r="4043" spans="7:7" x14ac:dyDescent="0.15">
      <c r="G4043" s="98"/>
    </row>
    <row r="4044" spans="7:7" x14ac:dyDescent="0.15">
      <c r="G4044" s="98"/>
    </row>
    <row r="4045" spans="7:7" x14ac:dyDescent="0.15">
      <c r="G4045" s="98"/>
    </row>
    <row r="4046" spans="7:7" x14ac:dyDescent="0.15">
      <c r="G4046" s="98"/>
    </row>
    <row r="4047" spans="7:7" x14ac:dyDescent="0.15">
      <c r="G4047" s="98"/>
    </row>
    <row r="4048" spans="7:7" x14ac:dyDescent="0.15">
      <c r="G4048" s="98"/>
    </row>
    <row r="4049" spans="7:7" x14ac:dyDescent="0.15">
      <c r="G4049" s="98"/>
    </row>
    <row r="4050" spans="7:7" x14ac:dyDescent="0.15">
      <c r="G4050" s="98"/>
    </row>
    <row r="4051" spans="7:7" x14ac:dyDescent="0.15">
      <c r="G4051" s="98"/>
    </row>
    <row r="4052" spans="7:7" x14ac:dyDescent="0.15">
      <c r="G4052" s="98"/>
    </row>
    <row r="4053" spans="7:7" x14ac:dyDescent="0.15">
      <c r="G4053" s="98"/>
    </row>
    <row r="4054" spans="7:7" x14ac:dyDescent="0.15">
      <c r="G4054" s="98"/>
    </row>
    <row r="4055" spans="7:7" x14ac:dyDescent="0.15">
      <c r="G4055" s="98"/>
    </row>
    <row r="4056" spans="7:7" x14ac:dyDescent="0.15">
      <c r="G4056" s="98"/>
    </row>
    <row r="4057" spans="7:7" x14ac:dyDescent="0.15">
      <c r="G4057" s="98"/>
    </row>
    <row r="4058" spans="7:7" x14ac:dyDescent="0.15">
      <c r="G4058" s="98"/>
    </row>
    <row r="4059" spans="7:7" x14ac:dyDescent="0.15">
      <c r="G4059" s="98"/>
    </row>
    <row r="4060" spans="7:7" x14ac:dyDescent="0.15">
      <c r="G4060" s="98"/>
    </row>
    <row r="4061" spans="7:7" x14ac:dyDescent="0.15">
      <c r="G4061" s="98"/>
    </row>
    <row r="4062" spans="7:7" x14ac:dyDescent="0.15">
      <c r="G4062" s="98"/>
    </row>
    <row r="4063" spans="7:7" x14ac:dyDescent="0.15">
      <c r="G4063" s="98"/>
    </row>
    <row r="4064" spans="7:7" x14ac:dyDescent="0.15">
      <c r="G4064" s="98"/>
    </row>
    <row r="4065" spans="7:7" x14ac:dyDescent="0.15">
      <c r="G4065" s="98"/>
    </row>
    <row r="4066" spans="7:7" x14ac:dyDescent="0.15">
      <c r="G4066" s="98"/>
    </row>
    <row r="4067" spans="7:7" x14ac:dyDescent="0.15">
      <c r="G4067" s="98"/>
    </row>
    <row r="4068" spans="7:7" x14ac:dyDescent="0.15">
      <c r="G4068" s="98"/>
    </row>
    <row r="4069" spans="7:7" x14ac:dyDescent="0.15">
      <c r="G4069" s="98"/>
    </row>
    <row r="4070" spans="7:7" x14ac:dyDescent="0.15">
      <c r="G4070" s="98"/>
    </row>
    <row r="4071" spans="7:7" x14ac:dyDescent="0.15">
      <c r="G4071" s="98"/>
    </row>
    <row r="4072" spans="7:7" x14ac:dyDescent="0.15">
      <c r="G4072" s="98"/>
    </row>
    <row r="4073" spans="7:7" x14ac:dyDescent="0.15">
      <c r="G4073" s="98"/>
    </row>
    <row r="4074" spans="7:7" x14ac:dyDescent="0.15">
      <c r="G4074" s="98"/>
    </row>
    <row r="4075" spans="7:7" x14ac:dyDescent="0.15">
      <c r="G4075" s="98"/>
    </row>
    <row r="4076" spans="7:7" x14ac:dyDescent="0.15">
      <c r="G4076" s="98"/>
    </row>
  </sheetData>
  <autoFilter ref="B46:R4025">
    <sortState ref="B53:R3655">
      <sortCondition ref="C46:C4025"/>
    </sortState>
  </autoFilter>
  <mergeCells count="29">
    <mergeCell ref="C45:E45"/>
    <mergeCell ref="F45:J45"/>
    <mergeCell ref="K45:N45"/>
    <mergeCell ref="P18:R18"/>
    <mergeCell ref="O31:Q31"/>
    <mergeCell ref="J19:K19"/>
    <mergeCell ref="L19:M19"/>
    <mergeCell ref="A1:S4"/>
    <mergeCell ref="B32:B40"/>
    <mergeCell ref="F44:J44"/>
    <mergeCell ref="K44:N44"/>
    <mergeCell ref="O44:P44"/>
    <mergeCell ref="Q44:R44"/>
    <mergeCell ref="B20:B28"/>
    <mergeCell ref="D31:E31"/>
    <mergeCell ref="F31:G31"/>
    <mergeCell ref="H31:I31"/>
    <mergeCell ref="J31:K31"/>
    <mergeCell ref="L31:M31"/>
    <mergeCell ref="B14:B16"/>
    <mergeCell ref="D19:E19"/>
    <mergeCell ref="F19:G19"/>
    <mergeCell ref="H19:I19"/>
    <mergeCell ref="L13:M13"/>
    <mergeCell ref="E7:E10"/>
    <mergeCell ref="D13:E13"/>
    <mergeCell ref="F13:G13"/>
    <mergeCell ref="H13:I13"/>
    <mergeCell ref="J13:K13"/>
  </mergeCells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 enableFormatConditionsCalculation="0">
    <tabColor theme="8" tint="-0.249977111117893"/>
  </sheetPr>
  <dimension ref="A1:S96"/>
  <sheetViews>
    <sheetView showGridLines="0" zoomScale="93" zoomScaleNormal="93" zoomScalePageLayoutView="93" workbookViewId="0">
      <selection sqref="A1:S4"/>
    </sheetView>
  </sheetViews>
  <sheetFormatPr baseColWidth="10" defaultRowHeight="13" x14ac:dyDescent="0.15"/>
  <cols>
    <col min="1" max="1" width="5" style="60" customWidth="1"/>
    <col min="2" max="2" width="39.19921875" style="60" customWidth="1"/>
    <col min="3" max="3" width="24" style="60" bestFit="1" customWidth="1"/>
    <col min="4" max="9" width="11" style="60"/>
    <col min="10" max="10" width="19.3984375" style="60" bestFit="1" customWidth="1"/>
    <col min="11" max="11" width="12.19921875" style="60" bestFit="1" customWidth="1"/>
    <col min="12" max="12" width="17.3984375" style="60" bestFit="1" customWidth="1"/>
    <col min="13" max="13" width="16" style="60" bestFit="1" customWidth="1"/>
    <col min="14" max="23" width="11" style="60"/>
    <col min="24" max="24" width="14.3984375" style="60" bestFit="1" customWidth="1"/>
    <col min="25" max="16384" width="11" style="60"/>
  </cols>
  <sheetData>
    <row r="1" spans="1:19" s="1" customFormat="1" x14ac:dyDescent="0.15">
      <c r="A1" s="279" t="s">
        <v>4441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</row>
    <row r="2" spans="1:19" s="1" customFormat="1" x14ac:dyDescent="0.15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</row>
    <row r="3" spans="1:19" s="1" customFormat="1" x14ac:dyDescent="0.15">
      <c r="A3" s="280"/>
      <c r="B3" s="280"/>
      <c r="C3" s="280"/>
      <c r="D3" s="280"/>
      <c r="E3" s="280"/>
      <c r="F3" s="280"/>
      <c r="G3" s="280"/>
      <c r="H3" s="280"/>
      <c r="I3" s="280"/>
      <c r="J3" s="280"/>
      <c r="K3" s="280"/>
      <c r="L3" s="280"/>
      <c r="M3" s="280"/>
      <c r="N3" s="280"/>
      <c r="O3" s="280"/>
      <c r="P3" s="280"/>
      <c r="Q3" s="280"/>
      <c r="R3" s="280"/>
      <c r="S3" s="280"/>
    </row>
    <row r="4" spans="1:19" s="1" customFormat="1" ht="33" customHeight="1" x14ac:dyDescent="0.15">
      <c r="A4" s="280"/>
      <c r="B4" s="280"/>
      <c r="C4" s="280"/>
      <c r="D4" s="280"/>
      <c r="E4" s="280"/>
      <c r="F4" s="280"/>
      <c r="G4" s="280"/>
      <c r="H4" s="280"/>
      <c r="I4" s="280"/>
      <c r="J4" s="280"/>
      <c r="K4" s="280"/>
      <c r="L4" s="280"/>
      <c r="M4" s="280"/>
      <c r="N4" s="280"/>
      <c r="O4" s="280"/>
      <c r="P4" s="280"/>
      <c r="Q4" s="280"/>
      <c r="R4" s="280"/>
      <c r="S4" s="280"/>
    </row>
    <row r="5" spans="1:19" s="1" customFormat="1" x14ac:dyDescent="0.15"/>
    <row r="6" spans="1:19" s="1" customFormat="1" ht="14" thickBot="1" x14ac:dyDescent="0.2">
      <c r="C6" s="103" t="s">
        <v>0</v>
      </c>
      <c r="D6" s="103" t="s">
        <v>1</v>
      </c>
      <c r="E6" s="103" t="s">
        <v>2</v>
      </c>
    </row>
    <row r="7" spans="1:19" s="1" customFormat="1" x14ac:dyDescent="0.15">
      <c r="B7" s="244" t="s">
        <v>3</v>
      </c>
      <c r="C7" s="6">
        <v>70</v>
      </c>
      <c r="D7" s="268">
        <v>13</v>
      </c>
      <c r="E7" s="245">
        <f>+D7/C7</f>
        <v>0.18571428571428572</v>
      </c>
    </row>
    <row r="8" spans="1:19" s="1" customFormat="1" x14ac:dyDescent="0.15">
      <c r="B8" s="244" t="s">
        <v>4</v>
      </c>
      <c r="C8" s="9">
        <f>+F22</f>
        <v>17</v>
      </c>
      <c r="D8" s="269"/>
      <c r="E8" s="246">
        <f>+D7/C8</f>
        <v>0.76470588235294112</v>
      </c>
    </row>
    <row r="9" spans="1:19" s="1" customFormat="1" x14ac:dyDescent="0.15">
      <c r="B9" s="244" t="s">
        <v>9</v>
      </c>
      <c r="C9" s="9">
        <v>9</v>
      </c>
      <c r="D9" s="269"/>
      <c r="E9" s="246">
        <f>+D7/C9</f>
        <v>1.4444444444444444</v>
      </c>
    </row>
    <row r="10" spans="1:19" s="1" customFormat="1" ht="14" thickBot="1" x14ac:dyDescent="0.2">
      <c r="B10" s="244" t="s">
        <v>10</v>
      </c>
      <c r="C10" s="19">
        <v>8</v>
      </c>
      <c r="D10" s="270"/>
      <c r="E10" s="247">
        <f>+D7/C10</f>
        <v>1.625</v>
      </c>
    </row>
    <row r="11" spans="1:19" s="1" customFormat="1" ht="14" thickBot="1" x14ac:dyDescent="0.2"/>
    <row r="12" spans="1:19" s="1" customFormat="1" ht="14" thickBot="1" x14ac:dyDescent="0.2">
      <c r="D12" s="271" t="s">
        <v>12</v>
      </c>
      <c r="E12" s="272"/>
      <c r="F12" s="273" t="s">
        <v>13</v>
      </c>
      <c r="G12" s="274"/>
      <c r="H12" s="275" t="s">
        <v>14</v>
      </c>
      <c r="I12" s="276"/>
      <c r="J12" s="277" t="s">
        <v>10</v>
      </c>
      <c r="K12" s="278"/>
      <c r="L12" s="266" t="s">
        <v>15</v>
      </c>
      <c r="M12" s="267"/>
    </row>
    <row r="13" spans="1:19" s="1" customFormat="1" x14ac:dyDescent="0.15">
      <c r="B13" s="315" t="s">
        <v>24</v>
      </c>
      <c r="C13" s="54" t="s">
        <v>25</v>
      </c>
      <c r="D13" s="34">
        <v>0</v>
      </c>
      <c r="E13" s="35">
        <f>+D13/70</f>
        <v>0</v>
      </c>
      <c r="F13" s="34">
        <v>0</v>
      </c>
      <c r="G13" s="35">
        <f>+F13/70</f>
        <v>0</v>
      </c>
      <c r="H13" s="37">
        <v>0</v>
      </c>
      <c r="I13" s="36">
        <f>+H13/17</f>
        <v>0</v>
      </c>
      <c r="J13" s="37">
        <v>0</v>
      </c>
      <c r="K13" s="36">
        <f t="shared" ref="K13:K19" si="0">+J13/802</f>
        <v>0</v>
      </c>
      <c r="L13" s="37">
        <v>0</v>
      </c>
      <c r="M13" s="36">
        <f>+L13/802</f>
        <v>0</v>
      </c>
    </row>
    <row r="14" spans="1:19" s="1" customFormat="1" x14ac:dyDescent="0.15">
      <c r="B14" s="316"/>
      <c r="C14" s="58" t="s">
        <v>26</v>
      </c>
      <c r="D14" s="39">
        <v>2</v>
      </c>
      <c r="E14" s="40">
        <f>+D14/70</f>
        <v>2.8571428571428571E-2</v>
      </c>
      <c r="F14" s="39">
        <v>1</v>
      </c>
      <c r="G14" s="40">
        <f>+F14/18</f>
        <v>5.5555555555555552E-2</v>
      </c>
      <c r="H14" s="1">
        <v>1</v>
      </c>
      <c r="I14" s="41">
        <f>+H14/17</f>
        <v>5.8823529411764705E-2</v>
      </c>
      <c r="J14" s="1">
        <v>1</v>
      </c>
      <c r="K14" s="41">
        <f>+J14/8</f>
        <v>0.125</v>
      </c>
      <c r="L14" s="1">
        <v>1</v>
      </c>
      <c r="M14" s="41">
        <f>+L14/5</f>
        <v>0.2</v>
      </c>
    </row>
    <row r="15" spans="1:19" s="1" customFormat="1" x14ac:dyDescent="0.15">
      <c r="B15" s="316"/>
      <c r="C15" s="58" t="s">
        <v>27</v>
      </c>
      <c r="D15" s="39">
        <v>2</v>
      </c>
      <c r="E15" s="40">
        <f t="shared" ref="E15:G20" si="1">+D15/70</f>
        <v>2.8571428571428571E-2</v>
      </c>
      <c r="F15" s="39">
        <v>0</v>
      </c>
      <c r="G15" s="40">
        <f t="shared" si="1"/>
        <v>0</v>
      </c>
      <c r="H15" s="1">
        <v>0</v>
      </c>
      <c r="I15" s="41">
        <f t="shared" ref="I15:I20" si="2">+H15/17</f>
        <v>0</v>
      </c>
      <c r="J15" s="1">
        <v>0</v>
      </c>
      <c r="K15" s="41">
        <f t="shared" si="0"/>
        <v>0</v>
      </c>
      <c r="L15" s="1">
        <v>0</v>
      </c>
      <c r="M15" s="41">
        <f t="shared" ref="M15:M19" si="3">+L15/802</f>
        <v>0</v>
      </c>
    </row>
    <row r="16" spans="1:19" s="1" customFormat="1" x14ac:dyDescent="0.15">
      <c r="B16" s="316"/>
      <c r="C16" s="58" t="s">
        <v>28</v>
      </c>
      <c r="D16" s="39">
        <v>3</v>
      </c>
      <c r="E16" s="40">
        <f t="shared" si="1"/>
        <v>4.2857142857142858E-2</v>
      </c>
      <c r="F16" s="39">
        <v>0</v>
      </c>
      <c r="G16" s="40">
        <f t="shared" si="1"/>
        <v>0</v>
      </c>
      <c r="H16" s="1">
        <v>0</v>
      </c>
      <c r="I16" s="41">
        <f t="shared" si="2"/>
        <v>0</v>
      </c>
      <c r="J16" s="1">
        <v>0</v>
      </c>
      <c r="K16" s="41">
        <f t="shared" si="0"/>
        <v>0</v>
      </c>
      <c r="L16" s="1">
        <v>0</v>
      </c>
      <c r="M16" s="41">
        <f t="shared" si="3"/>
        <v>0</v>
      </c>
    </row>
    <row r="17" spans="2:18" s="1" customFormat="1" x14ac:dyDescent="0.15">
      <c r="B17" s="316"/>
      <c r="C17" s="58" t="s">
        <v>29</v>
      </c>
      <c r="D17" s="39">
        <v>30</v>
      </c>
      <c r="E17" s="40">
        <f t="shared" si="1"/>
        <v>0.42857142857142855</v>
      </c>
      <c r="F17" s="39">
        <v>6</v>
      </c>
      <c r="G17" s="40">
        <f>+F17/18</f>
        <v>0.33333333333333331</v>
      </c>
      <c r="H17" s="1">
        <v>1</v>
      </c>
      <c r="I17" s="41">
        <f t="shared" si="2"/>
        <v>5.8823529411764705E-2</v>
      </c>
      <c r="J17" s="1">
        <v>1</v>
      </c>
      <c r="K17" s="41">
        <f>+J17/8</f>
        <v>0.125</v>
      </c>
      <c r="L17" s="1">
        <v>0</v>
      </c>
      <c r="M17" s="41">
        <f t="shared" si="3"/>
        <v>0</v>
      </c>
    </row>
    <row r="18" spans="2:18" s="1" customFormat="1" x14ac:dyDescent="0.15">
      <c r="B18" s="316"/>
      <c r="C18" s="58" t="s">
        <v>30</v>
      </c>
      <c r="D18" s="39">
        <v>7</v>
      </c>
      <c r="E18" s="40">
        <f t="shared" si="1"/>
        <v>0.1</v>
      </c>
      <c r="F18" s="39">
        <v>0</v>
      </c>
      <c r="G18" s="40">
        <f t="shared" si="1"/>
        <v>0</v>
      </c>
      <c r="H18" s="1">
        <v>0</v>
      </c>
      <c r="I18" s="41">
        <f t="shared" si="2"/>
        <v>0</v>
      </c>
      <c r="J18" s="1">
        <v>0</v>
      </c>
      <c r="K18" s="41">
        <f t="shared" si="0"/>
        <v>0</v>
      </c>
      <c r="L18" s="1">
        <v>0</v>
      </c>
      <c r="M18" s="41">
        <f t="shared" si="3"/>
        <v>0</v>
      </c>
    </row>
    <row r="19" spans="2:18" s="1" customFormat="1" x14ac:dyDescent="0.15">
      <c r="B19" s="316"/>
      <c r="C19" s="58" t="s">
        <v>31</v>
      </c>
      <c r="D19" s="39">
        <v>2</v>
      </c>
      <c r="E19" s="40">
        <f t="shared" si="1"/>
        <v>2.8571428571428571E-2</v>
      </c>
      <c r="F19" s="39">
        <v>0</v>
      </c>
      <c r="G19" s="40">
        <f t="shared" si="1"/>
        <v>0</v>
      </c>
      <c r="H19" s="1">
        <v>0</v>
      </c>
      <c r="I19" s="41">
        <f t="shared" si="2"/>
        <v>0</v>
      </c>
      <c r="J19" s="1">
        <v>0</v>
      </c>
      <c r="K19" s="41">
        <f t="shared" si="0"/>
        <v>0</v>
      </c>
      <c r="L19" s="1">
        <v>0</v>
      </c>
      <c r="M19" s="41">
        <f t="shared" si="3"/>
        <v>0</v>
      </c>
    </row>
    <row r="20" spans="2:18" s="1" customFormat="1" x14ac:dyDescent="0.15">
      <c r="B20" s="316"/>
      <c r="C20" s="58" t="s">
        <v>32</v>
      </c>
      <c r="D20" s="39">
        <v>17</v>
      </c>
      <c r="E20" s="40">
        <f t="shared" si="1"/>
        <v>0.24285714285714285</v>
      </c>
      <c r="F20" s="39">
        <v>8</v>
      </c>
      <c r="G20" s="40">
        <f>+F20/18</f>
        <v>0.44444444444444442</v>
      </c>
      <c r="H20" s="1">
        <v>6</v>
      </c>
      <c r="I20" s="41">
        <f t="shared" si="2"/>
        <v>0.35294117647058826</v>
      </c>
      <c r="J20" s="1">
        <v>5</v>
      </c>
      <c r="K20" s="41">
        <v>0.625</v>
      </c>
      <c r="L20" s="1">
        <v>3</v>
      </c>
      <c r="M20" s="41">
        <v>0.6</v>
      </c>
    </row>
    <row r="21" spans="2:18" s="1" customFormat="1" ht="14" thickBot="1" x14ac:dyDescent="0.2">
      <c r="B21" s="317"/>
      <c r="C21" s="66" t="s">
        <v>33</v>
      </c>
      <c r="D21" s="43">
        <v>7</v>
      </c>
      <c r="E21" s="44">
        <f>+D21/70</f>
        <v>0.1</v>
      </c>
      <c r="F21" s="43">
        <v>2</v>
      </c>
      <c r="G21" s="44">
        <f>+F21/18</f>
        <v>0.1111111111111111</v>
      </c>
      <c r="H21" s="46">
        <v>1</v>
      </c>
      <c r="I21" s="45">
        <f>+H21/17</f>
        <v>5.8823529411764705E-2</v>
      </c>
      <c r="J21" s="46">
        <v>1</v>
      </c>
      <c r="K21" s="45">
        <f>+J21/J22</f>
        <v>0.125</v>
      </c>
      <c r="L21" s="46">
        <v>1</v>
      </c>
      <c r="M21" s="45">
        <v>0.2</v>
      </c>
    </row>
    <row r="22" spans="2:18" s="1" customFormat="1" x14ac:dyDescent="0.15">
      <c r="D22" s="50">
        <f>SUM(D13:D21)</f>
        <v>70</v>
      </c>
      <c r="F22" s="50">
        <f>SUM(F13:F21)</f>
        <v>17</v>
      </c>
      <c r="H22" s="50">
        <f>SUM(H13:H21)</f>
        <v>9</v>
      </c>
      <c r="J22" s="50">
        <f>SUM(J13:J21)</f>
        <v>8</v>
      </c>
      <c r="L22" s="50">
        <f>SUM(L13:L21)</f>
        <v>5</v>
      </c>
    </row>
    <row r="23" spans="2:18" s="1" customFormat="1" ht="14" thickBot="1" x14ac:dyDescent="0.2"/>
    <row r="24" spans="2:18" s="1" customFormat="1" ht="14" thickBot="1" x14ac:dyDescent="0.2">
      <c r="E24" s="284" t="s">
        <v>4051</v>
      </c>
      <c r="F24" s="285"/>
      <c r="G24" s="285"/>
      <c r="H24" s="285"/>
      <c r="I24" s="286"/>
      <c r="J24" s="287" t="s">
        <v>4052</v>
      </c>
      <c r="K24" s="288"/>
      <c r="L24" s="288"/>
      <c r="M24" s="318"/>
      <c r="N24" s="289" t="s">
        <v>4053</v>
      </c>
      <c r="O24" s="319"/>
      <c r="P24" s="290"/>
      <c r="Q24" s="320" t="s">
        <v>4054</v>
      </c>
      <c r="R24" s="292"/>
    </row>
    <row r="25" spans="2:18" s="1" customFormat="1" ht="40" customHeight="1" thickBot="1" x14ac:dyDescent="0.2">
      <c r="B25" s="312" t="s">
        <v>46</v>
      </c>
      <c r="C25" s="313"/>
      <c r="D25" s="313"/>
      <c r="E25" s="304" t="s">
        <v>47</v>
      </c>
      <c r="F25" s="305"/>
      <c r="G25" s="305"/>
      <c r="H25" s="305"/>
      <c r="I25" s="306"/>
      <c r="J25" s="308" t="s">
        <v>48</v>
      </c>
      <c r="K25" s="308"/>
      <c r="L25" s="308"/>
      <c r="M25" s="314"/>
      <c r="N25" s="89" t="s">
        <v>49</v>
      </c>
      <c r="O25" s="89" t="s">
        <v>4055</v>
      </c>
      <c r="P25" s="104" t="s">
        <v>11</v>
      </c>
      <c r="Q25" s="105" t="s">
        <v>50</v>
      </c>
      <c r="R25" s="106" t="s">
        <v>51</v>
      </c>
    </row>
    <row r="26" spans="2:18" s="1" customFormat="1" ht="14" thickBot="1" x14ac:dyDescent="0.2">
      <c r="B26" s="91" t="s">
        <v>52</v>
      </c>
      <c r="C26" s="92" t="s">
        <v>53</v>
      </c>
      <c r="D26" s="92" t="s">
        <v>54</v>
      </c>
      <c r="E26" s="107" t="s">
        <v>55</v>
      </c>
      <c r="F26" s="108" t="s">
        <v>35</v>
      </c>
      <c r="G26" s="108" t="s">
        <v>17</v>
      </c>
      <c r="H26" s="108" t="s">
        <v>11</v>
      </c>
      <c r="I26" s="109" t="s">
        <v>56</v>
      </c>
      <c r="J26" s="108" t="s">
        <v>55</v>
      </c>
      <c r="K26" s="108" t="s">
        <v>57</v>
      </c>
      <c r="L26" s="108" t="s">
        <v>58</v>
      </c>
      <c r="M26" s="108" t="s">
        <v>56</v>
      </c>
      <c r="N26" s="110" t="s">
        <v>55</v>
      </c>
      <c r="O26" s="110" t="s">
        <v>55</v>
      </c>
      <c r="P26" s="110" t="s">
        <v>57</v>
      </c>
      <c r="Q26" s="109" t="s">
        <v>57</v>
      </c>
      <c r="R26" s="110" t="s">
        <v>57</v>
      </c>
    </row>
    <row r="27" spans="2:18" hidden="1" x14ac:dyDescent="0.15">
      <c r="B27" s="111" t="s">
        <v>4056</v>
      </c>
      <c r="C27" s="111" t="s">
        <v>4057</v>
      </c>
      <c r="D27" s="111" t="s">
        <v>4058</v>
      </c>
      <c r="E27" s="112"/>
      <c r="F27" s="113"/>
      <c r="G27" s="113"/>
      <c r="H27" s="113"/>
      <c r="I27" s="114"/>
      <c r="J27" s="115"/>
      <c r="K27" s="116"/>
      <c r="L27" s="116"/>
      <c r="M27" s="117"/>
      <c r="N27" s="118"/>
      <c r="O27" s="116"/>
      <c r="P27" s="119"/>
      <c r="Q27" s="115"/>
      <c r="R27" s="119"/>
    </row>
    <row r="28" spans="2:18" hidden="1" x14ac:dyDescent="0.15">
      <c r="B28" s="120" t="s">
        <v>4059</v>
      </c>
      <c r="C28" s="120" t="s">
        <v>4060</v>
      </c>
      <c r="D28" s="120" t="s">
        <v>4058</v>
      </c>
      <c r="E28" s="121"/>
      <c r="F28" s="122"/>
      <c r="G28" s="122"/>
      <c r="H28" s="122"/>
      <c r="I28" s="123"/>
      <c r="J28" s="124"/>
      <c r="K28" s="125"/>
      <c r="L28" s="125"/>
      <c r="M28" s="126"/>
      <c r="N28" s="127"/>
      <c r="O28" s="125"/>
      <c r="P28" s="128"/>
      <c r="Q28" s="124"/>
      <c r="R28" s="128"/>
    </row>
    <row r="29" spans="2:18" hidden="1" x14ac:dyDescent="0.15">
      <c r="B29" s="120" t="s">
        <v>4061</v>
      </c>
      <c r="C29" s="120" t="s">
        <v>4057</v>
      </c>
      <c r="D29" s="120" t="s">
        <v>4058</v>
      </c>
      <c r="E29" s="121"/>
      <c r="F29" s="122"/>
      <c r="G29" s="122"/>
      <c r="H29" s="122"/>
      <c r="I29" s="123"/>
      <c r="J29" s="124"/>
      <c r="K29" s="125"/>
      <c r="L29" s="125"/>
      <c r="M29" s="126"/>
      <c r="N29" s="127"/>
      <c r="O29" s="125"/>
      <c r="P29" s="128"/>
      <c r="Q29" s="124"/>
      <c r="R29" s="128"/>
    </row>
    <row r="30" spans="2:18" hidden="1" x14ac:dyDescent="0.15">
      <c r="B30" s="120" t="s">
        <v>4062</v>
      </c>
      <c r="C30" s="120" t="s">
        <v>4063</v>
      </c>
      <c r="D30" s="120" t="s">
        <v>4058</v>
      </c>
      <c r="E30" s="121"/>
      <c r="F30" s="122"/>
      <c r="G30" s="122"/>
      <c r="H30" s="122"/>
      <c r="I30" s="123"/>
      <c r="J30" s="124"/>
      <c r="K30" s="125"/>
      <c r="L30" s="125"/>
      <c r="M30" s="126"/>
      <c r="N30" s="127"/>
      <c r="O30" s="125"/>
      <c r="P30" s="128"/>
      <c r="Q30" s="124"/>
      <c r="R30" s="128"/>
    </row>
    <row r="31" spans="2:18" ht="13" hidden="1" customHeight="1" x14ac:dyDescent="0.15">
      <c r="B31" s="120" t="s">
        <v>4064</v>
      </c>
      <c r="C31" s="120" t="s">
        <v>4057</v>
      </c>
      <c r="D31" s="120" t="s">
        <v>4065</v>
      </c>
      <c r="E31" s="121"/>
      <c r="F31" s="122"/>
      <c r="G31" s="122"/>
      <c r="H31" s="122"/>
      <c r="I31" s="123"/>
      <c r="J31" s="124"/>
      <c r="K31" s="125"/>
      <c r="L31" s="125"/>
      <c r="M31" s="126"/>
      <c r="N31" s="127"/>
      <c r="O31" s="125"/>
      <c r="P31" s="128"/>
      <c r="Q31" s="124"/>
      <c r="R31" s="128"/>
    </row>
    <row r="32" spans="2:18" hidden="1" x14ac:dyDescent="0.15">
      <c r="B32" s="120" t="s">
        <v>4066</v>
      </c>
      <c r="C32" s="120" t="s">
        <v>4067</v>
      </c>
      <c r="D32" s="120" t="s">
        <v>4058</v>
      </c>
      <c r="E32" s="121"/>
      <c r="F32" s="122"/>
      <c r="G32" s="122"/>
      <c r="H32" s="122"/>
      <c r="I32" s="123"/>
      <c r="J32" s="124"/>
      <c r="K32" s="125"/>
      <c r="L32" s="125"/>
      <c r="M32" s="126"/>
      <c r="N32" s="127"/>
      <c r="O32" s="125"/>
      <c r="P32" s="128"/>
      <c r="Q32" s="124"/>
      <c r="R32" s="128"/>
    </row>
    <row r="33" spans="2:18" hidden="1" x14ac:dyDescent="0.15">
      <c r="B33" s="120" t="s">
        <v>4068</v>
      </c>
      <c r="C33" s="120" t="s">
        <v>4057</v>
      </c>
      <c r="D33" s="120" t="s">
        <v>4058</v>
      </c>
      <c r="E33" s="121"/>
      <c r="F33" s="122"/>
      <c r="G33" s="122"/>
      <c r="H33" s="122"/>
      <c r="I33" s="123"/>
      <c r="J33" s="124"/>
      <c r="K33" s="125"/>
      <c r="L33" s="125"/>
      <c r="M33" s="126"/>
      <c r="N33" s="127"/>
      <c r="O33" s="125"/>
      <c r="P33" s="128"/>
      <c r="Q33" s="124"/>
      <c r="R33" s="128"/>
    </row>
    <row r="34" spans="2:18" hidden="1" x14ac:dyDescent="0.15">
      <c r="B34" s="120" t="s">
        <v>4069</v>
      </c>
      <c r="C34" s="120" t="s">
        <v>4057</v>
      </c>
      <c r="D34" s="120" t="s">
        <v>4058</v>
      </c>
      <c r="E34" s="121"/>
      <c r="F34" s="122"/>
      <c r="G34" s="122"/>
      <c r="H34" s="122"/>
      <c r="I34" s="123"/>
      <c r="J34" s="124"/>
      <c r="K34" s="125"/>
      <c r="L34" s="125"/>
      <c r="M34" s="126"/>
      <c r="N34" s="127"/>
      <c r="O34" s="125"/>
      <c r="P34" s="128"/>
      <c r="Q34" s="124"/>
      <c r="R34" s="128"/>
    </row>
    <row r="35" spans="2:18" hidden="1" x14ac:dyDescent="0.15">
      <c r="B35" s="120" t="s">
        <v>4070</v>
      </c>
      <c r="C35" s="120" t="s">
        <v>4067</v>
      </c>
      <c r="D35" s="120" t="s">
        <v>4058</v>
      </c>
      <c r="E35" s="121"/>
      <c r="F35" s="122"/>
      <c r="G35" s="122"/>
      <c r="H35" s="122"/>
      <c r="I35" s="123"/>
      <c r="J35" s="124"/>
      <c r="K35" s="125"/>
      <c r="L35" s="125"/>
      <c r="M35" s="126"/>
      <c r="N35" s="127"/>
      <c r="O35" s="125"/>
      <c r="P35" s="128"/>
      <c r="Q35" s="124"/>
      <c r="R35" s="128"/>
    </row>
    <row r="36" spans="2:18" hidden="1" x14ac:dyDescent="0.15">
      <c r="B36" s="120" t="s">
        <v>4071</v>
      </c>
      <c r="C36" s="120" t="s">
        <v>4072</v>
      </c>
      <c r="D36" s="120" t="s">
        <v>4058</v>
      </c>
      <c r="E36" s="121"/>
      <c r="F36" s="122"/>
      <c r="G36" s="122"/>
      <c r="H36" s="122"/>
      <c r="I36" s="123"/>
      <c r="J36" s="124"/>
      <c r="K36" s="125"/>
      <c r="L36" s="125"/>
      <c r="M36" s="126"/>
      <c r="N36" s="127"/>
      <c r="O36" s="125"/>
      <c r="P36" s="128"/>
      <c r="Q36" s="124"/>
      <c r="R36" s="128"/>
    </row>
    <row r="37" spans="2:18" hidden="1" x14ac:dyDescent="0.15">
      <c r="B37" s="120" t="s">
        <v>4073</v>
      </c>
      <c r="C37" s="120" t="s">
        <v>4074</v>
      </c>
      <c r="D37" s="120" t="s">
        <v>4058</v>
      </c>
      <c r="E37" s="121" t="s">
        <v>69</v>
      </c>
      <c r="F37" s="122">
        <v>10</v>
      </c>
      <c r="G37" s="122">
        <v>0.47</v>
      </c>
      <c r="H37" s="122">
        <f t="shared" ref="H37:H42" si="4">+F37+G37</f>
        <v>10.47</v>
      </c>
      <c r="I37" s="123">
        <v>13</v>
      </c>
      <c r="J37" s="124"/>
      <c r="K37" s="125"/>
      <c r="L37" s="125"/>
      <c r="M37" s="126"/>
      <c r="N37" s="127"/>
      <c r="O37" s="125"/>
      <c r="P37" s="128"/>
      <c r="Q37" s="124"/>
      <c r="R37" s="128"/>
    </row>
    <row r="38" spans="2:18" x14ac:dyDescent="0.15">
      <c r="B38" s="129" t="s">
        <v>4075</v>
      </c>
      <c r="C38" s="129" t="s">
        <v>4074</v>
      </c>
      <c r="D38" s="129" t="s">
        <v>4058</v>
      </c>
      <c r="E38" s="130" t="s">
        <v>69</v>
      </c>
      <c r="F38" s="131">
        <v>13.56</v>
      </c>
      <c r="G38" s="131">
        <v>1.89</v>
      </c>
      <c r="H38" s="131">
        <f t="shared" si="4"/>
        <v>15.450000000000001</v>
      </c>
      <c r="I38" s="132">
        <v>3</v>
      </c>
      <c r="J38" s="133" t="s">
        <v>69</v>
      </c>
      <c r="K38" s="134">
        <v>16.54</v>
      </c>
      <c r="L38" s="134">
        <f>+K38+H38</f>
        <v>31.990000000000002</v>
      </c>
      <c r="M38" s="135">
        <v>3</v>
      </c>
      <c r="N38" s="136" t="s">
        <v>69</v>
      </c>
      <c r="O38" s="134" t="s">
        <v>69</v>
      </c>
      <c r="P38" s="137">
        <v>23.08</v>
      </c>
      <c r="Q38" s="133">
        <f>P38+L38</f>
        <v>55.07</v>
      </c>
      <c r="R38" s="137"/>
    </row>
    <row r="39" spans="2:18" hidden="1" x14ac:dyDescent="0.15">
      <c r="B39" s="120" t="s">
        <v>4076</v>
      </c>
      <c r="C39" s="120" t="s">
        <v>4057</v>
      </c>
      <c r="D39" s="120" t="s">
        <v>4058</v>
      </c>
      <c r="E39" s="121" t="s">
        <v>69</v>
      </c>
      <c r="F39" s="122">
        <v>12.73</v>
      </c>
      <c r="G39" s="122">
        <v>2.0499999999999998</v>
      </c>
      <c r="H39" s="122">
        <f t="shared" si="4"/>
        <v>14.780000000000001</v>
      </c>
      <c r="I39" s="132">
        <v>4</v>
      </c>
      <c r="J39" s="124" t="s">
        <v>69</v>
      </c>
      <c r="K39" s="125">
        <v>15.6</v>
      </c>
      <c r="L39" s="125">
        <f>+K39+H39</f>
        <v>30.380000000000003</v>
      </c>
      <c r="M39" s="135">
        <v>4</v>
      </c>
      <c r="N39" s="136" t="s">
        <v>69</v>
      </c>
      <c r="O39" s="125" t="s">
        <v>62</v>
      </c>
      <c r="P39" s="128"/>
      <c r="Q39" s="124"/>
      <c r="R39" s="128"/>
    </row>
    <row r="40" spans="2:18" hidden="1" x14ac:dyDescent="0.15">
      <c r="B40" s="120" t="s">
        <v>4077</v>
      </c>
      <c r="C40" s="120" t="s">
        <v>4063</v>
      </c>
      <c r="D40" s="120" t="s">
        <v>4058</v>
      </c>
      <c r="E40" s="121"/>
      <c r="F40" s="122"/>
      <c r="G40" s="122"/>
      <c r="H40" s="122">
        <f t="shared" si="4"/>
        <v>0</v>
      </c>
      <c r="I40" s="123"/>
      <c r="J40" s="124"/>
      <c r="K40" s="125"/>
      <c r="L40" s="125"/>
      <c r="M40" s="126"/>
      <c r="N40" s="127"/>
      <c r="O40" s="125"/>
      <c r="P40" s="128"/>
      <c r="Q40" s="124"/>
      <c r="R40" s="128"/>
    </row>
    <row r="41" spans="2:18" hidden="1" x14ac:dyDescent="0.15">
      <c r="B41" s="120" t="s">
        <v>4078</v>
      </c>
      <c r="C41" s="120" t="s">
        <v>4057</v>
      </c>
      <c r="D41" s="120" t="s">
        <v>4058</v>
      </c>
      <c r="E41" s="121"/>
      <c r="F41" s="122"/>
      <c r="G41" s="122"/>
      <c r="H41" s="122">
        <f t="shared" si="4"/>
        <v>0</v>
      </c>
      <c r="I41" s="123"/>
      <c r="J41" s="124"/>
      <c r="K41" s="125"/>
      <c r="L41" s="125"/>
      <c r="M41" s="126"/>
      <c r="N41" s="127"/>
      <c r="O41" s="125"/>
      <c r="P41" s="128"/>
      <c r="Q41" s="124"/>
      <c r="R41" s="128"/>
    </row>
    <row r="42" spans="2:18" x14ac:dyDescent="0.15">
      <c r="B42" s="129" t="s">
        <v>4079</v>
      </c>
      <c r="C42" s="129" t="s">
        <v>4080</v>
      </c>
      <c r="D42" s="129" t="s">
        <v>4058</v>
      </c>
      <c r="E42" s="130" t="s">
        <v>69</v>
      </c>
      <c r="F42" s="131">
        <v>13.46</v>
      </c>
      <c r="G42" s="131">
        <v>2.52</v>
      </c>
      <c r="H42" s="131">
        <f t="shared" si="4"/>
        <v>15.98</v>
      </c>
      <c r="I42" s="132">
        <v>2</v>
      </c>
      <c r="J42" s="133" t="s">
        <v>69</v>
      </c>
      <c r="K42" s="134">
        <v>18.39</v>
      </c>
      <c r="L42" s="134">
        <f>+K42+H42</f>
        <v>34.370000000000005</v>
      </c>
      <c r="M42" s="135">
        <v>1</v>
      </c>
      <c r="N42" s="136" t="s">
        <v>69</v>
      </c>
      <c r="O42" s="134" t="s">
        <v>69</v>
      </c>
      <c r="P42" s="137">
        <v>24.82</v>
      </c>
      <c r="Q42" s="133">
        <f>P42+L42</f>
        <v>59.190000000000005</v>
      </c>
      <c r="R42" s="137"/>
    </row>
    <row r="43" spans="2:18" ht="13" customHeight="1" x14ac:dyDescent="0.15">
      <c r="B43" s="129" t="s">
        <v>4081</v>
      </c>
      <c r="C43" s="129" t="s">
        <v>4074</v>
      </c>
      <c r="D43" s="129" t="s">
        <v>4058</v>
      </c>
      <c r="E43" s="138" t="s">
        <v>69</v>
      </c>
      <c r="F43" s="131"/>
      <c r="G43" s="131"/>
      <c r="H43" s="131">
        <v>14.56</v>
      </c>
      <c r="I43" s="139">
        <v>14</v>
      </c>
      <c r="J43" s="133" t="s">
        <v>69</v>
      </c>
      <c r="K43" s="134">
        <v>19.38</v>
      </c>
      <c r="L43" s="134">
        <f>+K43+H43</f>
        <v>33.94</v>
      </c>
      <c r="M43" s="135">
        <v>9</v>
      </c>
      <c r="N43" s="136" t="s">
        <v>69</v>
      </c>
      <c r="O43" s="134" t="s">
        <v>69</v>
      </c>
      <c r="P43" s="137">
        <v>24.4</v>
      </c>
      <c r="Q43" s="133">
        <f>P43+L43</f>
        <v>58.339999999999996</v>
      </c>
      <c r="R43" s="137"/>
    </row>
    <row r="44" spans="2:18" hidden="1" x14ac:dyDescent="0.15">
      <c r="B44" s="120" t="s">
        <v>4082</v>
      </c>
      <c r="C44" s="120" t="s">
        <v>4074</v>
      </c>
      <c r="D44" s="120" t="s">
        <v>4058</v>
      </c>
      <c r="E44" s="121"/>
      <c r="F44" s="122"/>
      <c r="G44" s="122"/>
      <c r="H44" s="122">
        <f>+F44+G44</f>
        <v>0</v>
      </c>
      <c r="I44" s="123"/>
      <c r="J44" s="124"/>
      <c r="K44" s="125"/>
      <c r="L44" s="125"/>
      <c r="M44" s="126"/>
      <c r="N44" s="127"/>
      <c r="O44" s="125"/>
      <c r="P44" s="128"/>
      <c r="Q44" s="124"/>
      <c r="R44" s="128"/>
    </row>
    <row r="45" spans="2:18" hidden="1" x14ac:dyDescent="0.15">
      <c r="B45" s="120" t="s">
        <v>4083</v>
      </c>
      <c r="C45" s="120" t="s">
        <v>4057</v>
      </c>
      <c r="D45" s="120" t="s">
        <v>4058</v>
      </c>
      <c r="E45" s="121"/>
      <c r="F45" s="122"/>
      <c r="G45" s="122"/>
      <c r="H45" s="122">
        <f>+F45+G45</f>
        <v>0</v>
      </c>
      <c r="I45" s="123"/>
      <c r="J45" s="124"/>
      <c r="K45" s="125"/>
      <c r="L45" s="125"/>
      <c r="M45" s="126"/>
      <c r="N45" s="127"/>
      <c r="O45" s="125"/>
      <c r="P45" s="128"/>
      <c r="Q45" s="124"/>
      <c r="R45" s="128"/>
    </row>
    <row r="46" spans="2:18" hidden="1" x14ac:dyDescent="0.15">
      <c r="B46" s="120" t="s">
        <v>4084</v>
      </c>
      <c r="C46" s="120" t="s">
        <v>4057</v>
      </c>
      <c r="D46" s="120" t="s">
        <v>4058</v>
      </c>
      <c r="E46" s="121" t="s">
        <v>69</v>
      </c>
      <c r="F46" s="122">
        <v>11.33</v>
      </c>
      <c r="G46" s="122">
        <v>1.73</v>
      </c>
      <c r="H46" s="122">
        <f>+F46+G46</f>
        <v>13.06</v>
      </c>
      <c r="I46" s="123">
        <v>10</v>
      </c>
      <c r="J46" s="124"/>
      <c r="K46" s="125"/>
      <c r="L46" s="125"/>
      <c r="M46" s="126"/>
      <c r="N46" s="127"/>
      <c r="O46" s="125"/>
      <c r="P46" s="128"/>
      <c r="Q46" s="124"/>
      <c r="R46" s="128"/>
    </row>
    <row r="47" spans="2:18" hidden="1" x14ac:dyDescent="0.15">
      <c r="B47" s="120" t="s">
        <v>4085</v>
      </c>
      <c r="C47" s="120" t="s">
        <v>4060</v>
      </c>
      <c r="D47" s="120" t="s">
        <v>4058</v>
      </c>
      <c r="E47" s="121"/>
      <c r="F47" s="122"/>
      <c r="G47" s="122"/>
      <c r="H47" s="122">
        <f>+F47+G47</f>
        <v>0</v>
      </c>
      <c r="I47" s="123"/>
      <c r="J47" s="124"/>
      <c r="K47" s="125"/>
      <c r="L47" s="125"/>
      <c r="M47" s="126"/>
      <c r="N47" s="127"/>
      <c r="O47" s="125"/>
      <c r="P47" s="128"/>
      <c r="Q47" s="124"/>
      <c r="R47" s="128"/>
    </row>
    <row r="48" spans="2:18" hidden="1" x14ac:dyDescent="0.15">
      <c r="B48" s="120" t="s">
        <v>4086</v>
      </c>
      <c r="C48" s="120" t="s">
        <v>4057</v>
      </c>
      <c r="D48" s="120" t="s">
        <v>4058</v>
      </c>
      <c r="E48" s="121"/>
      <c r="F48" s="122"/>
      <c r="G48" s="122"/>
      <c r="H48" s="122">
        <f>+F48+G48</f>
        <v>0</v>
      </c>
      <c r="I48" s="123"/>
      <c r="J48" s="124"/>
      <c r="K48" s="125"/>
      <c r="L48" s="125"/>
      <c r="M48" s="126"/>
      <c r="N48" s="127"/>
      <c r="O48" s="125"/>
      <c r="P48" s="128"/>
      <c r="Q48" s="124"/>
      <c r="R48" s="128"/>
    </row>
    <row r="49" spans="2:18" hidden="1" x14ac:dyDescent="0.15">
      <c r="B49" s="120" t="s">
        <v>4087</v>
      </c>
      <c r="C49" s="120" t="s">
        <v>4074</v>
      </c>
      <c r="D49" s="120" t="s">
        <v>4058</v>
      </c>
      <c r="E49" s="140" t="s">
        <v>69</v>
      </c>
      <c r="F49" s="122"/>
      <c r="G49" s="122"/>
      <c r="H49" s="122"/>
      <c r="I49" s="141">
        <v>15</v>
      </c>
      <c r="J49" s="124" t="s">
        <v>69</v>
      </c>
      <c r="K49" s="125">
        <v>15.16</v>
      </c>
      <c r="L49" s="125">
        <f>+K49+H49</f>
        <v>15.16</v>
      </c>
      <c r="M49" s="126">
        <v>8</v>
      </c>
      <c r="N49" s="127" t="s">
        <v>62</v>
      </c>
      <c r="O49" s="125"/>
      <c r="P49" s="128"/>
      <c r="Q49" s="124"/>
      <c r="R49" s="128"/>
    </row>
    <row r="50" spans="2:18" hidden="1" x14ac:dyDescent="0.15">
      <c r="B50" s="120" t="s">
        <v>4088</v>
      </c>
      <c r="C50" s="120" t="s">
        <v>4057</v>
      </c>
      <c r="D50" s="120" t="s">
        <v>4065</v>
      </c>
      <c r="E50" s="140" t="s">
        <v>69</v>
      </c>
      <c r="F50" s="122"/>
      <c r="G50" s="122"/>
      <c r="H50" s="122"/>
      <c r="I50" s="141">
        <v>16</v>
      </c>
      <c r="J50" s="124"/>
      <c r="K50" s="125"/>
      <c r="L50" s="125">
        <f>+K50+H50</f>
        <v>0</v>
      </c>
      <c r="M50" s="126"/>
      <c r="N50" s="127"/>
      <c r="O50" s="125"/>
      <c r="P50" s="128"/>
      <c r="Q50" s="124"/>
      <c r="R50" s="128"/>
    </row>
    <row r="51" spans="2:18" hidden="1" x14ac:dyDescent="0.15">
      <c r="B51" s="120" t="s">
        <v>4089</v>
      </c>
      <c r="C51" s="120" t="s">
        <v>4057</v>
      </c>
      <c r="D51" s="120" t="s">
        <v>4058</v>
      </c>
      <c r="E51" s="121" t="s">
        <v>69</v>
      </c>
      <c r="F51" s="122">
        <v>12.26</v>
      </c>
      <c r="G51" s="122">
        <v>0.63</v>
      </c>
      <c r="H51" s="122">
        <f t="shared" ref="H51:H73" si="5">+F51+G51</f>
        <v>12.89</v>
      </c>
      <c r="I51" s="123">
        <v>11</v>
      </c>
      <c r="J51" s="124"/>
      <c r="K51" s="125"/>
      <c r="L51" s="125">
        <f>+K51+H51</f>
        <v>12.89</v>
      </c>
      <c r="M51" s="126"/>
      <c r="N51" s="127"/>
      <c r="O51" s="125"/>
      <c r="P51" s="128"/>
      <c r="Q51" s="124"/>
      <c r="R51" s="128"/>
    </row>
    <row r="52" spans="2:18" hidden="1" x14ac:dyDescent="0.15">
      <c r="B52" s="120" t="s">
        <v>4090</v>
      </c>
      <c r="C52" s="120" t="s">
        <v>4057</v>
      </c>
      <c r="D52" s="120" t="s">
        <v>4058</v>
      </c>
      <c r="E52" s="121"/>
      <c r="F52" s="122"/>
      <c r="G52" s="122"/>
      <c r="H52" s="122">
        <f t="shared" si="5"/>
        <v>0</v>
      </c>
      <c r="I52" s="123"/>
      <c r="J52" s="124"/>
      <c r="K52" s="125"/>
      <c r="L52" s="125"/>
      <c r="M52" s="126"/>
      <c r="N52" s="127"/>
      <c r="O52" s="125"/>
      <c r="P52" s="128"/>
      <c r="Q52" s="124"/>
      <c r="R52" s="128"/>
    </row>
    <row r="53" spans="2:18" hidden="1" x14ac:dyDescent="0.15">
      <c r="B53" s="120" t="s">
        <v>4091</v>
      </c>
      <c r="C53" s="120" t="s">
        <v>4080</v>
      </c>
      <c r="D53" s="120" t="s">
        <v>4058</v>
      </c>
      <c r="E53" s="121"/>
      <c r="F53" s="122"/>
      <c r="G53" s="122"/>
      <c r="H53" s="122">
        <f t="shared" si="5"/>
        <v>0</v>
      </c>
      <c r="I53" s="123"/>
      <c r="J53" s="124"/>
      <c r="K53" s="125"/>
      <c r="L53" s="125"/>
      <c r="M53" s="126"/>
      <c r="N53" s="127"/>
      <c r="O53" s="125"/>
      <c r="P53" s="128"/>
      <c r="Q53" s="124"/>
      <c r="R53" s="128"/>
    </row>
    <row r="54" spans="2:18" hidden="1" x14ac:dyDescent="0.15">
      <c r="B54" s="120" t="s">
        <v>4092</v>
      </c>
      <c r="C54" s="120" t="s">
        <v>4057</v>
      </c>
      <c r="D54" s="120" t="s">
        <v>4058</v>
      </c>
      <c r="E54" s="121"/>
      <c r="F54" s="122"/>
      <c r="G54" s="122"/>
      <c r="H54" s="122">
        <f t="shared" si="5"/>
        <v>0</v>
      </c>
      <c r="I54" s="123"/>
      <c r="J54" s="124"/>
      <c r="K54" s="125"/>
      <c r="L54" s="125"/>
      <c r="M54" s="126"/>
      <c r="N54" s="127"/>
      <c r="O54" s="125"/>
      <c r="P54" s="128"/>
      <c r="Q54" s="124"/>
      <c r="R54" s="128"/>
    </row>
    <row r="55" spans="2:18" hidden="1" x14ac:dyDescent="0.15">
      <c r="B55" s="120" t="s">
        <v>4093</v>
      </c>
      <c r="C55" s="120" t="s">
        <v>4057</v>
      </c>
      <c r="D55" s="120" t="s">
        <v>4058</v>
      </c>
      <c r="E55" s="121"/>
      <c r="F55" s="122"/>
      <c r="G55" s="122"/>
      <c r="H55" s="122">
        <f t="shared" si="5"/>
        <v>0</v>
      </c>
      <c r="I55" s="123"/>
      <c r="J55" s="124"/>
      <c r="K55" s="125"/>
      <c r="L55" s="125"/>
      <c r="M55" s="126"/>
      <c r="N55" s="127"/>
      <c r="O55" s="125"/>
      <c r="P55" s="128"/>
      <c r="Q55" s="124"/>
      <c r="R55" s="128"/>
    </row>
    <row r="56" spans="2:18" hidden="1" x14ac:dyDescent="0.15">
      <c r="B56" s="120" t="s">
        <v>4094</v>
      </c>
      <c r="C56" s="120" t="s">
        <v>4074</v>
      </c>
      <c r="D56" s="120" t="s">
        <v>4058</v>
      </c>
      <c r="E56" s="121"/>
      <c r="F56" s="122"/>
      <c r="G56" s="122"/>
      <c r="H56" s="122">
        <f t="shared" si="5"/>
        <v>0</v>
      </c>
      <c r="I56" s="123"/>
      <c r="J56" s="124"/>
      <c r="K56" s="125"/>
      <c r="L56" s="125"/>
      <c r="M56" s="126"/>
      <c r="N56" s="127"/>
      <c r="O56" s="125"/>
      <c r="P56" s="128"/>
      <c r="Q56" s="124"/>
      <c r="R56" s="128"/>
    </row>
    <row r="57" spans="2:18" hidden="1" x14ac:dyDescent="0.15">
      <c r="B57" s="120" t="s">
        <v>4095</v>
      </c>
      <c r="C57" s="120" t="s">
        <v>4063</v>
      </c>
      <c r="D57" s="120" t="s">
        <v>4058</v>
      </c>
      <c r="E57" s="121"/>
      <c r="F57" s="122"/>
      <c r="G57" s="122"/>
      <c r="H57" s="122">
        <f t="shared" si="5"/>
        <v>0</v>
      </c>
      <c r="I57" s="123"/>
      <c r="J57" s="124"/>
      <c r="K57" s="125"/>
      <c r="L57" s="125"/>
      <c r="M57" s="126"/>
      <c r="N57" s="127"/>
      <c r="O57" s="125"/>
      <c r="P57" s="128"/>
      <c r="Q57" s="124"/>
      <c r="R57" s="128"/>
    </row>
    <row r="58" spans="2:18" hidden="1" x14ac:dyDescent="0.15">
      <c r="B58" s="120" t="s">
        <v>4096</v>
      </c>
      <c r="C58" s="120" t="s">
        <v>4057</v>
      </c>
      <c r="D58" s="120" t="s">
        <v>4058</v>
      </c>
      <c r="E58" s="121"/>
      <c r="F58" s="122"/>
      <c r="G58" s="122"/>
      <c r="H58" s="122">
        <f t="shared" si="5"/>
        <v>0</v>
      </c>
      <c r="I58" s="123"/>
      <c r="J58" s="124"/>
      <c r="K58" s="125"/>
      <c r="L58" s="125"/>
      <c r="M58" s="126"/>
      <c r="N58" s="127"/>
      <c r="O58" s="125"/>
      <c r="P58" s="128"/>
      <c r="Q58" s="124"/>
      <c r="R58" s="128"/>
    </row>
    <row r="59" spans="2:18" hidden="1" x14ac:dyDescent="0.15">
      <c r="B59" s="120" t="s">
        <v>4097</v>
      </c>
      <c r="C59" s="120" t="s">
        <v>4074</v>
      </c>
      <c r="D59" s="120" t="s">
        <v>4058</v>
      </c>
      <c r="E59" s="121" t="s">
        <v>69</v>
      </c>
      <c r="F59" s="122">
        <v>11.51</v>
      </c>
      <c r="G59" s="122">
        <v>2.52</v>
      </c>
      <c r="H59" s="122">
        <f t="shared" si="5"/>
        <v>14.03</v>
      </c>
      <c r="I59" s="132">
        <v>5</v>
      </c>
      <c r="J59" s="124" t="s">
        <v>69</v>
      </c>
      <c r="K59" s="125">
        <v>15.42</v>
      </c>
      <c r="L59" s="125">
        <f>+K59+H59</f>
        <v>29.45</v>
      </c>
      <c r="M59" s="135">
        <v>5</v>
      </c>
      <c r="N59" s="136" t="s">
        <v>69</v>
      </c>
      <c r="O59" s="125" t="s">
        <v>62</v>
      </c>
      <c r="P59" s="128"/>
      <c r="Q59" s="124"/>
      <c r="R59" s="128"/>
    </row>
    <row r="60" spans="2:18" hidden="1" x14ac:dyDescent="0.15">
      <c r="B60" s="120" t="s">
        <v>4098</v>
      </c>
      <c r="C60" s="120" t="s">
        <v>4063</v>
      </c>
      <c r="D60" s="120" t="s">
        <v>4058</v>
      </c>
      <c r="E60" s="121"/>
      <c r="F60" s="122"/>
      <c r="G60" s="122"/>
      <c r="H60" s="122">
        <f t="shared" si="5"/>
        <v>0</v>
      </c>
      <c r="I60" s="123"/>
      <c r="J60" s="124"/>
      <c r="K60" s="125"/>
      <c r="L60" s="125"/>
      <c r="M60" s="126"/>
      <c r="N60" s="127"/>
      <c r="O60" s="125"/>
      <c r="P60" s="128"/>
      <c r="Q60" s="124"/>
      <c r="R60" s="128"/>
    </row>
    <row r="61" spans="2:18" ht="13" hidden="1" customHeight="1" x14ac:dyDescent="0.15">
      <c r="B61" s="120" t="s">
        <v>4099</v>
      </c>
      <c r="C61" s="120" t="s">
        <v>4057</v>
      </c>
      <c r="D61" s="120" t="s">
        <v>4058</v>
      </c>
      <c r="E61" s="121"/>
      <c r="F61" s="122"/>
      <c r="G61" s="122"/>
      <c r="H61" s="122">
        <f t="shared" si="5"/>
        <v>0</v>
      </c>
      <c r="I61" s="123"/>
      <c r="J61" s="124"/>
      <c r="K61" s="125"/>
      <c r="L61" s="125"/>
      <c r="M61" s="126"/>
      <c r="N61" s="127"/>
      <c r="O61" s="125"/>
      <c r="P61" s="128"/>
      <c r="Q61" s="124"/>
      <c r="R61" s="128"/>
    </row>
    <row r="62" spans="2:18" hidden="1" x14ac:dyDescent="0.15">
      <c r="B62" s="120" t="s">
        <v>4100</v>
      </c>
      <c r="C62" s="120" t="s">
        <v>4067</v>
      </c>
      <c r="D62" s="120" t="s">
        <v>4058</v>
      </c>
      <c r="E62" s="121"/>
      <c r="F62" s="122"/>
      <c r="G62" s="122"/>
      <c r="H62" s="122">
        <f t="shared" si="5"/>
        <v>0</v>
      </c>
      <c r="I62" s="123"/>
      <c r="J62" s="124"/>
      <c r="K62" s="125"/>
      <c r="L62" s="125"/>
      <c r="M62" s="126"/>
      <c r="N62" s="127"/>
      <c r="O62" s="125"/>
      <c r="P62" s="128"/>
      <c r="Q62" s="124"/>
      <c r="R62" s="128"/>
    </row>
    <row r="63" spans="2:18" hidden="1" x14ac:dyDescent="0.15">
      <c r="B63" s="120" t="s">
        <v>4101</v>
      </c>
      <c r="C63" s="120" t="s">
        <v>4074</v>
      </c>
      <c r="D63" s="120" t="s">
        <v>4058</v>
      </c>
      <c r="E63" s="121"/>
      <c r="F63" s="122"/>
      <c r="G63" s="122"/>
      <c r="H63" s="122">
        <f t="shared" si="5"/>
        <v>0</v>
      </c>
      <c r="I63" s="123"/>
      <c r="J63" s="124"/>
      <c r="K63" s="125"/>
      <c r="L63" s="125"/>
      <c r="M63" s="126"/>
      <c r="N63" s="127"/>
      <c r="O63" s="125"/>
      <c r="P63" s="128"/>
      <c r="Q63" s="124"/>
      <c r="R63" s="128"/>
    </row>
    <row r="64" spans="2:18" hidden="1" x14ac:dyDescent="0.15">
      <c r="B64" s="120" t="s">
        <v>4102</v>
      </c>
      <c r="C64" s="120" t="s">
        <v>4074</v>
      </c>
      <c r="D64" s="120" t="s">
        <v>4058</v>
      </c>
      <c r="E64" s="121"/>
      <c r="F64" s="122"/>
      <c r="G64" s="122"/>
      <c r="H64" s="122">
        <f t="shared" si="5"/>
        <v>0</v>
      </c>
      <c r="I64" s="123"/>
      <c r="J64" s="124"/>
      <c r="K64" s="125"/>
      <c r="L64" s="125"/>
      <c r="M64" s="126"/>
      <c r="N64" s="127"/>
      <c r="O64" s="125"/>
      <c r="P64" s="128"/>
      <c r="Q64" s="124"/>
      <c r="R64" s="128"/>
    </row>
    <row r="65" spans="2:18" hidden="1" x14ac:dyDescent="0.15">
      <c r="B65" s="120" t="s">
        <v>4103</v>
      </c>
      <c r="C65" s="120" t="s">
        <v>4063</v>
      </c>
      <c r="D65" s="120" t="s">
        <v>4058</v>
      </c>
      <c r="E65" s="121"/>
      <c r="F65" s="122"/>
      <c r="G65" s="122"/>
      <c r="H65" s="122">
        <f t="shared" si="5"/>
        <v>0</v>
      </c>
      <c r="I65" s="123"/>
      <c r="J65" s="124"/>
      <c r="K65" s="125"/>
      <c r="L65" s="125"/>
      <c r="M65" s="126"/>
      <c r="N65" s="127"/>
      <c r="O65" s="125"/>
      <c r="P65" s="128"/>
      <c r="Q65" s="124"/>
      <c r="R65" s="128"/>
    </row>
    <row r="66" spans="2:18" hidden="1" x14ac:dyDescent="0.15">
      <c r="B66" s="120" t="s">
        <v>4104</v>
      </c>
      <c r="C66" s="120" t="s">
        <v>4072</v>
      </c>
      <c r="D66" s="120" t="s">
        <v>4058</v>
      </c>
      <c r="E66" s="121"/>
      <c r="F66" s="122"/>
      <c r="G66" s="122"/>
      <c r="H66" s="122">
        <f t="shared" si="5"/>
        <v>0</v>
      </c>
      <c r="I66" s="123"/>
      <c r="J66" s="124"/>
      <c r="K66" s="125"/>
      <c r="L66" s="125"/>
      <c r="M66" s="126"/>
      <c r="N66" s="127"/>
      <c r="O66" s="125"/>
      <c r="P66" s="128"/>
      <c r="Q66" s="124"/>
      <c r="R66" s="128"/>
    </row>
    <row r="67" spans="2:18" hidden="1" x14ac:dyDescent="0.15">
      <c r="B67" s="120" t="s">
        <v>4105</v>
      </c>
      <c r="C67" s="120" t="s">
        <v>4074</v>
      </c>
      <c r="D67" s="120" t="s">
        <v>4058</v>
      </c>
      <c r="E67" s="121"/>
      <c r="F67" s="122"/>
      <c r="G67" s="122"/>
      <c r="H67" s="122">
        <f t="shared" si="5"/>
        <v>0</v>
      </c>
      <c r="I67" s="123"/>
      <c r="J67" s="124"/>
      <c r="K67" s="125"/>
      <c r="L67" s="125"/>
      <c r="M67" s="126"/>
      <c r="N67" s="127"/>
      <c r="O67" s="125"/>
      <c r="P67" s="128"/>
      <c r="Q67" s="124"/>
      <c r="R67" s="128"/>
    </row>
    <row r="68" spans="2:18" hidden="1" x14ac:dyDescent="0.15">
      <c r="B68" s="120" t="s">
        <v>4106</v>
      </c>
      <c r="C68" s="120" t="s">
        <v>4057</v>
      </c>
      <c r="D68" s="120" t="s">
        <v>4058</v>
      </c>
      <c r="E68" s="121" t="s">
        <v>69</v>
      </c>
      <c r="F68" s="122">
        <v>12.29</v>
      </c>
      <c r="G68" s="122">
        <v>1.57</v>
      </c>
      <c r="H68" s="122">
        <f t="shared" si="5"/>
        <v>13.86</v>
      </c>
      <c r="I68" s="123">
        <v>6</v>
      </c>
      <c r="J68" s="124"/>
      <c r="K68" s="125"/>
      <c r="L68" s="125">
        <f>+K68+H68</f>
        <v>13.86</v>
      </c>
      <c r="M68" s="126"/>
      <c r="N68" s="127"/>
      <c r="O68" s="125"/>
      <c r="P68" s="128"/>
      <c r="Q68" s="124"/>
      <c r="R68" s="128"/>
    </row>
    <row r="69" spans="2:18" hidden="1" x14ac:dyDescent="0.15">
      <c r="B69" s="120" t="s">
        <v>4107</v>
      </c>
      <c r="C69" s="120" t="s">
        <v>4063</v>
      </c>
      <c r="D69" s="120" t="s">
        <v>4058</v>
      </c>
      <c r="E69" s="121"/>
      <c r="F69" s="122"/>
      <c r="G69" s="122"/>
      <c r="H69" s="122">
        <f t="shared" si="5"/>
        <v>0</v>
      </c>
      <c r="I69" s="123"/>
      <c r="J69" s="124"/>
      <c r="K69" s="125"/>
      <c r="L69" s="125"/>
      <c r="M69" s="126"/>
      <c r="N69" s="127"/>
      <c r="O69" s="125"/>
      <c r="P69" s="128"/>
      <c r="Q69" s="124"/>
      <c r="R69" s="128"/>
    </row>
    <row r="70" spans="2:18" x14ac:dyDescent="0.15">
      <c r="B70" s="129" t="s">
        <v>4108</v>
      </c>
      <c r="C70" s="129" t="s">
        <v>4074</v>
      </c>
      <c r="D70" s="129" t="s">
        <v>4058</v>
      </c>
      <c r="E70" s="130" t="s">
        <v>69</v>
      </c>
      <c r="F70" s="131">
        <v>15.53</v>
      </c>
      <c r="G70" s="131">
        <v>1.42</v>
      </c>
      <c r="H70" s="131">
        <f t="shared" si="5"/>
        <v>16.95</v>
      </c>
      <c r="I70" s="132">
        <v>1</v>
      </c>
      <c r="J70" s="133" t="s">
        <v>69</v>
      </c>
      <c r="K70" s="134">
        <v>16.760000000000002</v>
      </c>
      <c r="L70" s="134">
        <f>+K70+H70</f>
        <v>33.71</v>
      </c>
      <c r="M70" s="135">
        <v>2</v>
      </c>
      <c r="N70" s="136" t="s">
        <v>69</v>
      </c>
      <c r="O70" s="134" t="s">
        <v>69</v>
      </c>
      <c r="P70" s="137">
        <v>24.27</v>
      </c>
      <c r="Q70" s="133">
        <f>P70+L70</f>
        <v>57.980000000000004</v>
      </c>
      <c r="R70" s="137"/>
    </row>
    <row r="71" spans="2:18" hidden="1" x14ac:dyDescent="0.15">
      <c r="B71" s="120" t="s">
        <v>4109</v>
      </c>
      <c r="C71" s="120" t="s">
        <v>4067</v>
      </c>
      <c r="D71" s="120" t="s">
        <v>4058</v>
      </c>
      <c r="E71" s="121"/>
      <c r="F71" s="122"/>
      <c r="G71" s="122"/>
      <c r="H71" s="122">
        <f t="shared" si="5"/>
        <v>0</v>
      </c>
      <c r="I71" s="123"/>
      <c r="J71" s="124"/>
      <c r="K71" s="125"/>
      <c r="L71" s="125"/>
      <c r="M71" s="126"/>
      <c r="N71" s="127"/>
      <c r="O71" s="125"/>
      <c r="P71" s="128"/>
      <c r="Q71" s="124"/>
      <c r="R71" s="128"/>
    </row>
    <row r="72" spans="2:18" hidden="1" x14ac:dyDescent="0.15">
      <c r="B72" s="120" t="s">
        <v>4110</v>
      </c>
      <c r="C72" s="120" t="s">
        <v>4057</v>
      </c>
      <c r="D72" s="120" t="s">
        <v>4058</v>
      </c>
      <c r="E72" s="121"/>
      <c r="F72" s="122"/>
      <c r="G72" s="122"/>
      <c r="H72" s="122">
        <f t="shared" si="5"/>
        <v>0</v>
      </c>
      <c r="I72" s="123"/>
      <c r="J72" s="124"/>
      <c r="K72" s="125"/>
      <c r="L72" s="125"/>
      <c r="M72" s="126"/>
      <c r="N72" s="127"/>
      <c r="O72" s="125"/>
      <c r="P72" s="128"/>
      <c r="Q72" s="124"/>
      <c r="R72" s="128"/>
    </row>
    <row r="73" spans="2:18" hidden="1" x14ac:dyDescent="0.15">
      <c r="B73" s="120" t="s">
        <v>4111</v>
      </c>
      <c r="C73" s="120" t="s">
        <v>4057</v>
      </c>
      <c r="D73" s="120" t="s">
        <v>4058</v>
      </c>
      <c r="E73" s="121" t="s">
        <v>69</v>
      </c>
      <c r="F73" s="122">
        <v>12.94</v>
      </c>
      <c r="G73" s="122">
        <v>0.31</v>
      </c>
      <c r="H73" s="122">
        <f t="shared" si="5"/>
        <v>13.25</v>
      </c>
      <c r="I73" s="123">
        <v>7</v>
      </c>
      <c r="J73" s="124"/>
      <c r="K73" s="125"/>
      <c r="L73" s="125">
        <f>+K73+H73</f>
        <v>13.25</v>
      </c>
      <c r="M73" s="126"/>
      <c r="N73" s="127"/>
      <c r="O73" s="125"/>
      <c r="P73" s="128"/>
      <c r="Q73" s="124"/>
      <c r="R73" s="128"/>
    </row>
    <row r="74" spans="2:18" hidden="1" x14ac:dyDescent="0.15">
      <c r="B74" s="120" t="s">
        <v>4112</v>
      </c>
      <c r="C74" s="120" t="s">
        <v>4067</v>
      </c>
      <c r="D74" s="120" t="s">
        <v>4058</v>
      </c>
      <c r="E74" s="140" t="s">
        <v>69</v>
      </c>
      <c r="F74" s="122"/>
      <c r="G74" s="122"/>
      <c r="H74" s="122"/>
      <c r="I74" s="141">
        <v>17</v>
      </c>
      <c r="J74" s="124"/>
      <c r="K74" s="125"/>
      <c r="L74" s="125">
        <f>+K74+H74</f>
        <v>0</v>
      </c>
      <c r="M74" s="126"/>
      <c r="N74" s="127"/>
      <c r="O74" s="125"/>
      <c r="P74" s="128"/>
      <c r="Q74" s="124"/>
      <c r="R74" s="128"/>
    </row>
    <row r="75" spans="2:18" hidden="1" x14ac:dyDescent="0.15">
      <c r="B75" s="120" t="s">
        <v>4113</v>
      </c>
      <c r="C75" s="120" t="s">
        <v>4074</v>
      </c>
      <c r="D75" s="120" t="s">
        <v>4058</v>
      </c>
      <c r="E75" s="121"/>
      <c r="F75" s="122"/>
      <c r="G75" s="122"/>
      <c r="H75" s="122">
        <f t="shared" ref="H75:H96" si="6">+F75+G75</f>
        <v>0</v>
      </c>
      <c r="I75" s="123"/>
      <c r="J75" s="124"/>
      <c r="K75" s="125"/>
      <c r="L75" s="125"/>
      <c r="M75" s="126"/>
      <c r="N75" s="127"/>
      <c r="O75" s="125"/>
      <c r="P75" s="128"/>
      <c r="Q75" s="124"/>
      <c r="R75" s="128"/>
    </row>
    <row r="76" spans="2:18" hidden="1" x14ac:dyDescent="0.15">
      <c r="B76" s="120" t="s">
        <v>4114</v>
      </c>
      <c r="C76" s="120" t="s">
        <v>4057</v>
      </c>
      <c r="D76" s="120" t="s">
        <v>4058</v>
      </c>
      <c r="E76" s="121"/>
      <c r="F76" s="122"/>
      <c r="G76" s="122"/>
      <c r="H76" s="122">
        <f t="shared" si="6"/>
        <v>0</v>
      </c>
      <c r="I76" s="123"/>
      <c r="J76" s="124"/>
      <c r="K76" s="125"/>
      <c r="L76" s="125"/>
      <c r="M76" s="126"/>
      <c r="N76" s="127"/>
      <c r="O76" s="125"/>
      <c r="P76" s="128"/>
      <c r="Q76" s="124"/>
      <c r="R76" s="128"/>
    </row>
    <row r="77" spans="2:18" hidden="1" x14ac:dyDescent="0.15">
      <c r="B77" s="120" t="s">
        <v>4115</v>
      </c>
      <c r="C77" s="120" t="s">
        <v>4057</v>
      </c>
      <c r="D77" s="120" t="s">
        <v>4058</v>
      </c>
      <c r="E77" s="121"/>
      <c r="F77" s="122"/>
      <c r="G77" s="122"/>
      <c r="H77" s="122">
        <f t="shared" si="6"/>
        <v>0</v>
      </c>
      <c r="I77" s="123"/>
      <c r="J77" s="124"/>
      <c r="K77" s="125"/>
      <c r="L77" s="125"/>
      <c r="M77" s="126"/>
      <c r="N77" s="127"/>
      <c r="O77" s="125"/>
      <c r="P77" s="128"/>
      <c r="Q77" s="124"/>
      <c r="R77" s="128"/>
    </row>
    <row r="78" spans="2:18" hidden="1" x14ac:dyDescent="0.15">
      <c r="B78" s="120" t="s">
        <v>4116</v>
      </c>
      <c r="C78" s="120" t="s">
        <v>4057</v>
      </c>
      <c r="D78" s="120" t="s">
        <v>4058</v>
      </c>
      <c r="E78" s="121"/>
      <c r="F78" s="122"/>
      <c r="G78" s="122"/>
      <c r="H78" s="122">
        <f t="shared" si="6"/>
        <v>0</v>
      </c>
      <c r="I78" s="123"/>
      <c r="J78" s="124"/>
      <c r="K78" s="125"/>
      <c r="L78" s="125"/>
      <c r="M78" s="126"/>
      <c r="N78" s="127"/>
      <c r="O78" s="125"/>
      <c r="P78" s="128"/>
      <c r="Q78" s="124"/>
      <c r="R78" s="128"/>
    </row>
    <row r="79" spans="2:18" hidden="1" x14ac:dyDescent="0.15">
      <c r="B79" s="120" t="s">
        <v>4117</v>
      </c>
      <c r="C79" s="120" t="s">
        <v>4074</v>
      </c>
      <c r="D79" s="120" t="s">
        <v>4065</v>
      </c>
      <c r="E79" s="121"/>
      <c r="F79" s="122"/>
      <c r="G79" s="122"/>
      <c r="H79" s="122">
        <f t="shared" si="6"/>
        <v>0</v>
      </c>
      <c r="I79" s="123"/>
      <c r="J79" s="124"/>
      <c r="K79" s="125"/>
      <c r="L79" s="125"/>
      <c r="M79" s="126"/>
      <c r="N79" s="127"/>
      <c r="O79" s="125"/>
      <c r="P79" s="128"/>
      <c r="Q79" s="124"/>
      <c r="R79" s="128"/>
    </row>
    <row r="80" spans="2:18" hidden="1" x14ac:dyDescent="0.15">
      <c r="B80" s="120" t="s">
        <v>4118</v>
      </c>
      <c r="C80" s="120" t="s">
        <v>4057</v>
      </c>
      <c r="D80" s="120" t="s">
        <v>4058</v>
      </c>
      <c r="E80" s="121"/>
      <c r="F80" s="122"/>
      <c r="G80" s="122"/>
      <c r="H80" s="122">
        <f t="shared" si="6"/>
        <v>0</v>
      </c>
      <c r="I80" s="123"/>
      <c r="J80" s="124"/>
      <c r="K80" s="125"/>
      <c r="L80" s="125"/>
      <c r="M80" s="126"/>
      <c r="N80" s="127"/>
      <c r="O80" s="125"/>
      <c r="P80" s="128"/>
      <c r="Q80" s="124"/>
      <c r="R80" s="128"/>
    </row>
    <row r="81" spans="2:18" hidden="1" x14ac:dyDescent="0.15">
      <c r="B81" s="120" t="s">
        <v>4119</v>
      </c>
      <c r="C81" s="120" t="s">
        <v>4057</v>
      </c>
      <c r="D81" s="120" t="s">
        <v>4058</v>
      </c>
      <c r="E81" s="121"/>
      <c r="F81" s="122"/>
      <c r="G81" s="122"/>
      <c r="H81" s="122">
        <f t="shared" si="6"/>
        <v>0</v>
      </c>
      <c r="I81" s="123"/>
      <c r="J81" s="124"/>
      <c r="K81" s="125"/>
      <c r="L81" s="125"/>
      <c r="M81" s="126"/>
      <c r="N81" s="127"/>
      <c r="O81" s="125"/>
      <c r="P81" s="128"/>
      <c r="Q81" s="124"/>
      <c r="R81" s="128"/>
    </row>
    <row r="82" spans="2:18" hidden="1" x14ac:dyDescent="0.15">
      <c r="B82" s="120" t="s">
        <v>4120</v>
      </c>
      <c r="C82" s="120" t="s">
        <v>4057</v>
      </c>
      <c r="D82" s="120" t="s">
        <v>4058</v>
      </c>
      <c r="E82" s="121"/>
      <c r="F82" s="122"/>
      <c r="G82" s="122"/>
      <c r="H82" s="122">
        <f t="shared" si="6"/>
        <v>0</v>
      </c>
      <c r="I82" s="123"/>
      <c r="J82" s="124"/>
      <c r="K82" s="125"/>
      <c r="L82" s="125"/>
      <c r="M82" s="126"/>
      <c r="N82" s="127"/>
      <c r="O82" s="125"/>
      <c r="P82" s="128"/>
      <c r="Q82" s="124"/>
      <c r="R82" s="128"/>
    </row>
    <row r="83" spans="2:18" hidden="1" x14ac:dyDescent="0.15">
      <c r="B83" s="120" t="s">
        <v>4121</v>
      </c>
      <c r="C83" s="120" t="s">
        <v>4072</v>
      </c>
      <c r="D83" s="120" t="s">
        <v>4058</v>
      </c>
      <c r="E83" s="121"/>
      <c r="F83" s="122"/>
      <c r="G83" s="122"/>
      <c r="H83" s="122">
        <f t="shared" si="6"/>
        <v>0</v>
      </c>
      <c r="I83" s="123"/>
      <c r="J83" s="124"/>
      <c r="K83" s="125"/>
      <c r="L83" s="125"/>
      <c r="M83" s="126"/>
      <c r="N83" s="127"/>
      <c r="O83" s="125"/>
      <c r="P83" s="128"/>
      <c r="Q83" s="124"/>
      <c r="R83" s="128"/>
    </row>
    <row r="84" spans="2:18" hidden="1" x14ac:dyDescent="0.15">
      <c r="B84" s="120" t="s">
        <v>4122</v>
      </c>
      <c r="C84" s="120" t="s">
        <v>4074</v>
      </c>
      <c r="D84" s="120" t="s">
        <v>4058</v>
      </c>
      <c r="E84" s="121"/>
      <c r="F84" s="122"/>
      <c r="G84" s="122"/>
      <c r="H84" s="122">
        <f t="shared" si="6"/>
        <v>0</v>
      </c>
      <c r="I84" s="123"/>
      <c r="J84" s="124"/>
      <c r="K84" s="125"/>
      <c r="L84" s="125"/>
      <c r="M84" s="126"/>
      <c r="N84" s="127"/>
      <c r="O84" s="125"/>
      <c r="P84" s="128"/>
      <c r="Q84" s="124"/>
      <c r="R84" s="128"/>
    </row>
    <row r="85" spans="2:18" x14ac:dyDescent="0.15">
      <c r="B85" s="129" t="s">
        <v>4123</v>
      </c>
      <c r="C85" s="129" t="s">
        <v>4067</v>
      </c>
      <c r="D85" s="129" t="s">
        <v>4058</v>
      </c>
      <c r="E85" s="130" t="s">
        <v>69</v>
      </c>
      <c r="F85" s="131">
        <v>12.88</v>
      </c>
      <c r="G85" s="131">
        <v>0.31</v>
      </c>
      <c r="H85" s="131">
        <f t="shared" si="6"/>
        <v>13.190000000000001</v>
      </c>
      <c r="I85" s="132">
        <v>8</v>
      </c>
      <c r="J85" s="133" t="s">
        <v>69</v>
      </c>
      <c r="K85" s="134">
        <v>15.81</v>
      </c>
      <c r="L85" s="134">
        <f>+K85+H85</f>
        <v>29</v>
      </c>
      <c r="M85" s="135">
        <v>6</v>
      </c>
      <c r="N85" s="136" t="s">
        <v>69</v>
      </c>
      <c r="O85" s="134" t="s">
        <v>69</v>
      </c>
      <c r="P85" s="137">
        <v>22.93</v>
      </c>
      <c r="Q85" s="133">
        <f>P85+L85</f>
        <v>51.93</v>
      </c>
      <c r="R85" s="137"/>
    </row>
    <row r="86" spans="2:18" hidden="1" x14ac:dyDescent="0.15">
      <c r="B86" s="120" t="s">
        <v>4124</v>
      </c>
      <c r="C86" s="120" t="s">
        <v>4074</v>
      </c>
      <c r="D86" s="120" t="s">
        <v>4058</v>
      </c>
      <c r="E86" s="121"/>
      <c r="F86" s="122"/>
      <c r="G86" s="122"/>
      <c r="H86" s="122">
        <f t="shared" si="6"/>
        <v>0</v>
      </c>
      <c r="I86" s="123"/>
      <c r="J86" s="124"/>
      <c r="K86" s="125"/>
      <c r="L86" s="125"/>
      <c r="M86" s="126"/>
      <c r="N86" s="127"/>
      <c r="O86" s="125"/>
      <c r="P86" s="128"/>
      <c r="Q86" s="124"/>
      <c r="R86" s="128"/>
    </row>
    <row r="87" spans="2:18" hidden="1" x14ac:dyDescent="0.15">
      <c r="B87" s="120" t="s">
        <v>4125</v>
      </c>
      <c r="C87" s="120" t="s">
        <v>4057</v>
      </c>
      <c r="D87" s="120" t="s">
        <v>4058</v>
      </c>
      <c r="E87" s="121"/>
      <c r="F87" s="122"/>
      <c r="G87" s="122"/>
      <c r="H87" s="122">
        <f t="shared" si="6"/>
        <v>0</v>
      </c>
      <c r="I87" s="123"/>
      <c r="J87" s="124"/>
      <c r="K87" s="125"/>
      <c r="L87" s="125"/>
      <c r="M87" s="126"/>
      <c r="N87" s="127"/>
      <c r="O87" s="125"/>
      <c r="P87" s="128"/>
      <c r="Q87" s="124"/>
      <c r="R87" s="128"/>
    </row>
    <row r="88" spans="2:18" hidden="1" x14ac:dyDescent="0.15">
      <c r="B88" s="120" t="s">
        <v>4126</v>
      </c>
      <c r="C88" s="120" t="s">
        <v>4127</v>
      </c>
      <c r="D88" s="120" t="s">
        <v>4065</v>
      </c>
      <c r="E88" s="121"/>
      <c r="F88" s="122"/>
      <c r="G88" s="122"/>
      <c r="H88" s="122">
        <f t="shared" si="6"/>
        <v>0</v>
      </c>
      <c r="I88" s="123"/>
      <c r="J88" s="124"/>
      <c r="K88" s="125"/>
      <c r="L88" s="125"/>
      <c r="M88" s="126"/>
      <c r="N88" s="127"/>
      <c r="O88" s="125"/>
      <c r="P88" s="128"/>
      <c r="Q88" s="124"/>
      <c r="R88" s="128"/>
    </row>
    <row r="89" spans="2:18" hidden="1" x14ac:dyDescent="0.15">
      <c r="B89" s="120" t="s">
        <v>4128</v>
      </c>
      <c r="C89" s="120" t="s">
        <v>4057</v>
      </c>
      <c r="D89" s="120" t="s">
        <v>4058</v>
      </c>
      <c r="E89" s="121"/>
      <c r="F89" s="122"/>
      <c r="G89" s="122"/>
      <c r="H89" s="122">
        <f t="shared" si="6"/>
        <v>0</v>
      </c>
      <c r="I89" s="123"/>
      <c r="J89" s="124"/>
      <c r="K89" s="125"/>
      <c r="L89" s="125"/>
      <c r="M89" s="126"/>
      <c r="N89" s="127"/>
      <c r="O89" s="125"/>
      <c r="P89" s="128"/>
      <c r="Q89" s="124"/>
      <c r="R89" s="128"/>
    </row>
    <row r="90" spans="2:18" hidden="1" x14ac:dyDescent="0.15">
      <c r="B90" s="120" t="s">
        <v>4129</v>
      </c>
      <c r="C90" s="120" t="s">
        <v>4057</v>
      </c>
      <c r="D90" s="120" t="s">
        <v>4058</v>
      </c>
      <c r="E90" s="121"/>
      <c r="F90" s="122"/>
      <c r="G90" s="122"/>
      <c r="H90" s="122">
        <f t="shared" si="6"/>
        <v>0</v>
      </c>
      <c r="I90" s="123"/>
      <c r="J90" s="124"/>
      <c r="K90" s="125"/>
      <c r="L90" s="125"/>
      <c r="M90" s="126"/>
      <c r="N90" s="127"/>
      <c r="O90" s="125"/>
      <c r="P90" s="128"/>
      <c r="Q90" s="124"/>
      <c r="R90" s="128"/>
    </row>
    <row r="91" spans="2:18" hidden="1" x14ac:dyDescent="0.15">
      <c r="B91" s="120" t="s">
        <v>4130</v>
      </c>
      <c r="C91" s="120" t="s">
        <v>4074</v>
      </c>
      <c r="D91" s="120" t="s">
        <v>4058</v>
      </c>
      <c r="E91" s="121" t="s">
        <v>69</v>
      </c>
      <c r="F91" s="122">
        <v>10.36</v>
      </c>
      <c r="G91" s="122">
        <v>1.57</v>
      </c>
      <c r="H91" s="122">
        <f t="shared" si="6"/>
        <v>11.93</v>
      </c>
      <c r="I91" s="123">
        <v>12</v>
      </c>
      <c r="J91" s="124"/>
      <c r="K91" s="125"/>
      <c r="L91" s="125">
        <f>+K91+H91</f>
        <v>11.93</v>
      </c>
      <c r="M91" s="126"/>
      <c r="N91" s="127"/>
      <c r="O91" s="125"/>
      <c r="P91" s="128"/>
      <c r="Q91" s="124"/>
      <c r="R91" s="128"/>
    </row>
    <row r="92" spans="2:18" hidden="1" x14ac:dyDescent="0.15">
      <c r="B92" s="120" t="s">
        <v>4131</v>
      </c>
      <c r="C92" s="120" t="s">
        <v>4057</v>
      </c>
      <c r="D92" s="120" t="s">
        <v>4058</v>
      </c>
      <c r="E92" s="121"/>
      <c r="F92" s="122"/>
      <c r="G92" s="122"/>
      <c r="H92" s="122">
        <f t="shared" si="6"/>
        <v>0</v>
      </c>
      <c r="I92" s="123"/>
      <c r="J92" s="124"/>
      <c r="K92" s="125"/>
      <c r="L92" s="125"/>
      <c r="M92" s="126"/>
      <c r="N92" s="127"/>
      <c r="O92" s="125"/>
      <c r="P92" s="128"/>
      <c r="Q92" s="124"/>
      <c r="R92" s="128"/>
    </row>
    <row r="93" spans="2:18" hidden="1" x14ac:dyDescent="0.15">
      <c r="B93" s="120" t="s">
        <v>4132</v>
      </c>
      <c r="C93" s="120" t="s">
        <v>4067</v>
      </c>
      <c r="D93" s="120" t="s">
        <v>4058</v>
      </c>
      <c r="E93" s="121"/>
      <c r="F93" s="122"/>
      <c r="G93" s="122"/>
      <c r="H93" s="122">
        <f t="shared" si="6"/>
        <v>0</v>
      </c>
      <c r="I93" s="123"/>
      <c r="J93" s="124"/>
      <c r="K93" s="125"/>
      <c r="L93" s="125"/>
      <c r="M93" s="126"/>
      <c r="N93" s="127"/>
      <c r="O93" s="125"/>
      <c r="P93" s="128"/>
      <c r="Q93" s="124"/>
      <c r="R93" s="128"/>
    </row>
    <row r="94" spans="2:18" hidden="1" x14ac:dyDescent="0.15">
      <c r="B94" s="120" t="s">
        <v>4133</v>
      </c>
      <c r="C94" s="120" t="s">
        <v>4063</v>
      </c>
      <c r="D94" s="120" t="s">
        <v>4058</v>
      </c>
      <c r="E94" s="121"/>
      <c r="F94" s="122"/>
      <c r="G94" s="122"/>
      <c r="H94" s="122">
        <f t="shared" si="6"/>
        <v>0</v>
      </c>
      <c r="I94" s="123"/>
      <c r="J94" s="124"/>
      <c r="K94" s="125"/>
      <c r="L94" s="125"/>
      <c r="M94" s="126"/>
      <c r="N94" s="127"/>
      <c r="O94" s="125"/>
      <c r="P94" s="128"/>
      <c r="Q94" s="124"/>
      <c r="R94" s="128"/>
    </row>
    <row r="95" spans="2:18" hidden="1" x14ac:dyDescent="0.15">
      <c r="B95" s="120" t="s">
        <v>4134</v>
      </c>
      <c r="C95" s="120" t="s">
        <v>4074</v>
      </c>
      <c r="D95" s="120" t="s">
        <v>4058</v>
      </c>
      <c r="E95" s="121" t="s">
        <v>69</v>
      </c>
      <c r="F95" s="122">
        <v>10.88</v>
      </c>
      <c r="G95" s="122">
        <v>2.21</v>
      </c>
      <c r="H95" s="122">
        <f t="shared" si="6"/>
        <v>13.09</v>
      </c>
      <c r="I95" s="132">
        <v>9</v>
      </c>
      <c r="J95" s="124" t="s">
        <v>69</v>
      </c>
      <c r="K95" s="125">
        <v>15.17</v>
      </c>
      <c r="L95" s="125">
        <f>+K95+H95</f>
        <v>28.259999999999998</v>
      </c>
      <c r="M95" s="135">
        <v>7</v>
      </c>
      <c r="N95" s="136" t="s">
        <v>69</v>
      </c>
      <c r="O95" s="125" t="s">
        <v>62</v>
      </c>
      <c r="P95" s="128"/>
      <c r="Q95" s="124"/>
      <c r="R95" s="128"/>
    </row>
    <row r="96" spans="2:18" ht="14" hidden="1" thickBot="1" x14ac:dyDescent="0.2">
      <c r="B96" s="120" t="s">
        <v>4135</v>
      </c>
      <c r="C96" s="120" t="s">
        <v>4127</v>
      </c>
      <c r="D96" s="120" t="s">
        <v>4058</v>
      </c>
      <c r="E96" s="142"/>
      <c r="F96" s="143"/>
      <c r="G96" s="143"/>
      <c r="H96" s="143">
        <f t="shared" si="6"/>
        <v>0</v>
      </c>
      <c r="I96" s="144"/>
      <c r="J96" s="145"/>
      <c r="K96" s="146"/>
      <c r="L96" s="146"/>
      <c r="M96" s="147"/>
      <c r="N96" s="148"/>
      <c r="O96" s="146"/>
      <c r="P96" s="149"/>
      <c r="Q96" s="145"/>
      <c r="R96" s="149"/>
    </row>
  </sheetData>
  <autoFilter ref="B26:R96">
    <filterColumn colId="3">
      <customFilters>
        <customFilter operator="notEqual" val=" "/>
      </customFilters>
    </filterColumn>
    <filterColumn colId="8">
      <customFilters>
        <customFilter operator="notEqual" val=" "/>
      </customFilters>
    </filterColumn>
    <filterColumn colId="12">
      <filters>
        <filter val="SI"/>
      </filters>
    </filterColumn>
    <filterColumn colId="13">
      <filters>
        <filter val="SI"/>
      </filters>
    </filterColumn>
    <sortState ref="B47:R104">
      <sortCondition ref="B35:B105"/>
    </sortState>
  </autoFilter>
  <mergeCells count="15">
    <mergeCell ref="A1:S4"/>
    <mergeCell ref="D7:D10"/>
    <mergeCell ref="B13:B21"/>
    <mergeCell ref="E24:I24"/>
    <mergeCell ref="J24:M24"/>
    <mergeCell ref="N24:P24"/>
    <mergeCell ref="Q24:R24"/>
    <mergeCell ref="B25:D25"/>
    <mergeCell ref="E25:I25"/>
    <mergeCell ref="J25:M25"/>
    <mergeCell ref="D12:E12"/>
    <mergeCell ref="F12:G12"/>
    <mergeCell ref="H12:I12"/>
    <mergeCell ref="J12:K12"/>
    <mergeCell ref="L12:M12"/>
  </mergeCells>
  <pageMargins left="0.7" right="0.7" top="0.75" bottom="0.75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 enableFormatConditionsCalculation="0">
    <tabColor rgb="FFFFC000"/>
  </sheetPr>
  <dimension ref="A1:S296"/>
  <sheetViews>
    <sheetView showGridLines="0" topLeftCell="A70" zoomScale="90" zoomScaleNormal="90" zoomScalePageLayoutView="90" workbookViewId="0">
      <selection activeCell="P41" sqref="P41:P284"/>
    </sheetView>
  </sheetViews>
  <sheetFormatPr baseColWidth="10" defaultRowHeight="13" x14ac:dyDescent="0.15"/>
  <cols>
    <col min="1" max="1" width="1.59765625" style="60" customWidth="1"/>
    <col min="2" max="2" width="13.59765625" style="60" customWidth="1"/>
    <col min="3" max="3" width="39.796875" style="60" bestFit="1" customWidth="1"/>
    <col min="4" max="4" width="15.3984375" style="60" customWidth="1"/>
    <col min="5" max="5" width="13.3984375" style="60" customWidth="1"/>
    <col min="6" max="9" width="11" style="60"/>
    <col min="10" max="10" width="13" style="60" customWidth="1"/>
    <col min="11" max="14" width="11" style="60"/>
    <col min="15" max="15" width="20.19921875" style="60" bestFit="1" customWidth="1"/>
    <col min="16" max="22" width="11" style="60"/>
    <col min="23" max="23" width="14.3984375" style="60" bestFit="1" customWidth="1"/>
    <col min="24" max="16384" width="11" style="60"/>
  </cols>
  <sheetData>
    <row r="1" spans="1:19" s="1" customFormat="1" x14ac:dyDescent="0.15">
      <c r="A1" s="279" t="s">
        <v>4442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</row>
    <row r="2" spans="1:19" s="1" customFormat="1" x14ac:dyDescent="0.15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</row>
    <row r="3" spans="1:19" s="1" customFormat="1" x14ac:dyDescent="0.15">
      <c r="A3" s="280"/>
      <c r="B3" s="280"/>
      <c r="C3" s="280"/>
      <c r="D3" s="280"/>
      <c r="E3" s="280"/>
      <c r="F3" s="280"/>
      <c r="G3" s="280"/>
      <c r="H3" s="280"/>
      <c r="I3" s="280"/>
      <c r="J3" s="280"/>
      <c r="K3" s="280"/>
      <c r="L3" s="280"/>
      <c r="M3" s="280"/>
      <c r="N3" s="280"/>
      <c r="O3" s="280"/>
      <c r="P3" s="280"/>
      <c r="Q3" s="280"/>
      <c r="R3" s="280"/>
      <c r="S3" s="280"/>
    </row>
    <row r="4" spans="1:19" s="1" customFormat="1" ht="33" customHeight="1" x14ac:dyDescent="0.15">
      <c r="A4" s="280"/>
      <c r="B4" s="280"/>
      <c r="C4" s="280"/>
      <c r="D4" s="280"/>
      <c r="E4" s="280"/>
      <c r="F4" s="280"/>
      <c r="G4" s="280"/>
      <c r="H4" s="280"/>
      <c r="I4" s="280"/>
      <c r="J4" s="280"/>
      <c r="K4" s="280"/>
      <c r="L4" s="280"/>
      <c r="M4" s="280"/>
      <c r="N4" s="280"/>
      <c r="O4" s="280"/>
      <c r="P4" s="280"/>
      <c r="Q4" s="280"/>
      <c r="R4" s="280"/>
      <c r="S4" s="280"/>
    </row>
    <row r="5" spans="1:19" s="1" customFormat="1" x14ac:dyDescent="0.15"/>
    <row r="6" spans="1:19" s="1" customFormat="1" ht="14" thickBot="1" x14ac:dyDescent="0.2">
      <c r="D6" s="102" t="s">
        <v>0</v>
      </c>
      <c r="E6" s="103" t="s">
        <v>1</v>
      </c>
      <c r="F6" s="102" t="s">
        <v>2</v>
      </c>
    </row>
    <row r="7" spans="1:19" s="1" customFormat="1" x14ac:dyDescent="0.15">
      <c r="C7" s="102" t="s">
        <v>3</v>
      </c>
      <c r="D7" s="26">
        <v>257</v>
      </c>
      <c r="E7" s="268">
        <v>123</v>
      </c>
      <c r="F7" s="28">
        <f>+E7/D7</f>
        <v>0.47859922178988329</v>
      </c>
    </row>
    <row r="8" spans="1:19" s="1" customFormat="1" x14ac:dyDescent="0.15">
      <c r="C8" s="102" t="s">
        <v>4</v>
      </c>
      <c r="D8" s="26">
        <v>138</v>
      </c>
      <c r="E8" s="269"/>
      <c r="F8" s="28">
        <f>+E7/D8</f>
        <v>0.89130434782608692</v>
      </c>
    </row>
    <row r="9" spans="1:19" s="1" customFormat="1" x14ac:dyDescent="0.15">
      <c r="C9" s="102" t="s">
        <v>9</v>
      </c>
      <c r="D9" s="26">
        <v>72</v>
      </c>
      <c r="E9" s="269"/>
      <c r="F9" s="28">
        <f>+E7/D9</f>
        <v>1.7083333333333333</v>
      </c>
    </row>
    <row r="10" spans="1:19" s="1" customFormat="1" ht="14" thickBot="1" x14ac:dyDescent="0.2">
      <c r="C10" s="102" t="s">
        <v>10</v>
      </c>
      <c r="D10" s="26">
        <v>54</v>
      </c>
      <c r="E10" s="270"/>
      <c r="F10" s="28">
        <f>+E7/D10</f>
        <v>2.2777777777777777</v>
      </c>
    </row>
    <row r="11" spans="1:19" s="1" customFormat="1" ht="14" thickBot="1" x14ac:dyDescent="0.2"/>
    <row r="12" spans="1:19" s="1" customFormat="1" ht="14" thickBot="1" x14ac:dyDescent="0.2">
      <c r="D12" s="271" t="s">
        <v>12</v>
      </c>
      <c r="E12" s="272"/>
      <c r="F12" s="273" t="s">
        <v>13</v>
      </c>
      <c r="G12" s="274"/>
      <c r="H12" s="275" t="s">
        <v>14</v>
      </c>
      <c r="I12" s="276"/>
      <c r="J12" s="277" t="s">
        <v>10</v>
      </c>
      <c r="K12" s="278"/>
      <c r="L12" s="266" t="s">
        <v>15</v>
      </c>
      <c r="M12" s="267"/>
    </row>
    <row r="13" spans="1:19" s="1" customFormat="1" x14ac:dyDescent="0.15">
      <c r="B13" s="281" t="s">
        <v>24</v>
      </c>
      <c r="C13" s="54" t="s">
        <v>25</v>
      </c>
      <c r="D13" s="34">
        <v>8</v>
      </c>
      <c r="E13" s="35">
        <f>+D13/$D$22</f>
        <v>3.1128404669260701E-2</v>
      </c>
      <c r="F13" s="34">
        <v>5</v>
      </c>
      <c r="G13" s="36">
        <f>+F13/F22</f>
        <v>3.6231884057971016E-2</v>
      </c>
      <c r="H13" s="37">
        <v>2</v>
      </c>
      <c r="I13" s="36">
        <f>+H13/H22</f>
        <v>2.7777777777777776E-2</v>
      </c>
      <c r="J13" s="37">
        <v>2</v>
      </c>
      <c r="K13" s="36">
        <f>+J13/J22</f>
        <v>3.7037037037037035E-2</v>
      </c>
      <c r="L13" s="37">
        <v>1</v>
      </c>
      <c r="M13" s="36">
        <f>+L13/42</f>
        <v>2.3809523809523808E-2</v>
      </c>
    </row>
    <row r="14" spans="1:19" s="1" customFormat="1" x14ac:dyDescent="0.15">
      <c r="B14" s="282"/>
      <c r="C14" s="58" t="s">
        <v>26</v>
      </c>
      <c r="D14" s="39">
        <v>32</v>
      </c>
      <c r="E14" s="40">
        <f>+D14/$D$22</f>
        <v>0.1245136186770428</v>
      </c>
      <c r="F14" s="39">
        <v>14</v>
      </c>
      <c r="G14" s="41">
        <f>+F14/$F$22</f>
        <v>0.10144927536231885</v>
      </c>
      <c r="H14" s="1">
        <v>1</v>
      </c>
      <c r="I14" s="41">
        <f t="shared" ref="I14:I20" si="0">+H14/$H$22</f>
        <v>1.3888888888888888E-2</v>
      </c>
      <c r="J14" s="1">
        <v>0</v>
      </c>
      <c r="K14" s="41">
        <f t="shared" ref="K14" si="1">+J14/802</f>
        <v>0</v>
      </c>
      <c r="L14" s="1">
        <v>0</v>
      </c>
      <c r="M14" s="41">
        <f t="shared" ref="M14:M15" si="2">+L14/802</f>
        <v>0</v>
      </c>
    </row>
    <row r="15" spans="1:19" s="1" customFormat="1" x14ac:dyDescent="0.15">
      <c r="B15" s="282"/>
      <c r="C15" s="58" t="s">
        <v>27</v>
      </c>
      <c r="D15" s="39">
        <v>19</v>
      </c>
      <c r="E15" s="40">
        <f t="shared" ref="E15:E20" si="3">+D15/$D$22</f>
        <v>7.3929961089494164E-2</v>
      </c>
      <c r="F15" s="39">
        <v>10</v>
      </c>
      <c r="G15" s="41">
        <f t="shared" ref="G15:G20" si="4">+F15/$F$22</f>
        <v>7.2463768115942032E-2</v>
      </c>
      <c r="H15" s="1">
        <v>6</v>
      </c>
      <c r="I15" s="41">
        <f t="shared" si="0"/>
        <v>8.3333333333333329E-2</v>
      </c>
      <c r="J15" s="1">
        <v>3</v>
      </c>
      <c r="K15" s="41">
        <f>+J15/J22</f>
        <v>5.5555555555555552E-2</v>
      </c>
      <c r="L15" s="1">
        <v>0</v>
      </c>
      <c r="M15" s="41">
        <f t="shared" si="2"/>
        <v>0</v>
      </c>
    </row>
    <row r="16" spans="1:19" s="1" customFormat="1" x14ac:dyDescent="0.15">
      <c r="B16" s="282"/>
      <c r="C16" s="58" t="s">
        <v>28</v>
      </c>
      <c r="D16" s="39">
        <v>12</v>
      </c>
      <c r="E16" s="40">
        <f t="shared" si="3"/>
        <v>4.6692607003891051E-2</v>
      </c>
      <c r="F16" s="39">
        <v>8</v>
      </c>
      <c r="G16" s="41">
        <f t="shared" si="4"/>
        <v>5.7971014492753624E-2</v>
      </c>
      <c r="H16" s="1">
        <v>4</v>
      </c>
      <c r="I16" s="41">
        <f t="shared" si="0"/>
        <v>5.5555555555555552E-2</v>
      </c>
      <c r="J16" s="1">
        <v>3</v>
      </c>
      <c r="K16" s="41">
        <f>+J16/J22</f>
        <v>5.5555555555555552E-2</v>
      </c>
      <c r="L16" s="1">
        <v>2</v>
      </c>
      <c r="M16" s="41">
        <f>+L16/L22</f>
        <v>4.7619047619047616E-2</v>
      </c>
    </row>
    <row r="17" spans="2:14" s="1" customFormat="1" x14ac:dyDescent="0.15">
      <c r="B17" s="282"/>
      <c r="C17" s="58" t="s">
        <v>29</v>
      </c>
      <c r="D17" s="39">
        <v>86</v>
      </c>
      <c r="E17" s="40">
        <f t="shared" si="3"/>
        <v>0.33463035019455251</v>
      </c>
      <c r="F17" s="39">
        <v>48</v>
      </c>
      <c r="G17" s="41">
        <f t="shared" si="4"/>
        <v>0.34782608695652173</v>
      </c>
      <c r="H17" s="1">
        <v>35</v>
      </c>
      <c r="I17" s="41">
        <f t="shared" si="0"/>
        <v>0.4861111111111111</v>
      </c>
      <c r="J17" s="1">
        <v>28</v>
      </c>
      <c r="K17" s="41">
        <f>+J17/J22</f>
        <v>0.51851851851851849</v>
      </c>
      <c r="L17" s="1">
        <v>22</v>
      </c>
      <c r="M17" s="41">
        <f>+L17/42</f>
        <v>0.52380952380952384</v>
      </c>
    </row>
    <row r="18" spans="2:14" s="1" customFormat="1" x14ac:dyDescent="0.15">
      <c r="B18" s="282"/>
      <c r="C18" s="58" t="s">
        <v>30</v>
      </c>
      <c r="D18" s="39">
        <v>23</v>
      </c>
      <c r="E18" s="40">
        <f t="shared" si="3"/>
        <v>8.9494163424124515E-2</v>
      </c>
      <c r="F18" s="39">
        <v>13</v>
      </c>
      <c r="G18" s="41">
        <f t="shared" si="4"/>
        <v>9.420289855072464E-2</v>
      </c>
      <c r="H18" s="1">
        <v>9</v>
      </c>
      <c r="I18" s="41">
        <f t="shared" si="0"/>
        <v>0.125</v>
      </c>
      <c r="J18" s="1">
        <v>7</v>
      </c>
      <c r="K18" s="41">
        <f>+J18/J22</f>
        <v>0.12962962962962962</v>
      </c>
      <c r="L18" s="1">
        <v>6</v>
      </c>
      <c r="M18" s="41">
        <f>+L18/42</f>
        <v>0.14285714285714285</v>
      </c>
    </row>
    <row r="19" spans="2:14" s="1" customFormat="1" x14ac:dyDescent="0.15">
      <c r="B19" s="282"/>
      <c r="C19" s="58" t="s">
        <v>31</v>
      </c>
      <c r="D19" s="39">
        <v>26</v>
      </c>
      <c r="E19" s="40">
        <f t="shared" si="3"/>
        <v>0.10116731517509728</v>
      </c>
      <c r="F19" s="39">
        <v>13</v>
      </c>
      <c r="G19" s="41">
        <f t="shared" si="4"/>
        <v>9.420289855072464E-2</v>
      </c>
      <c r="H19" s="1">
        <v>3</v>
      </c>
      <c r="I19" s="41">
        <f t="shared" si="0"/>
        <v>4.1666666666666664E-2</v>
      </c>
      <c r="J19" s="1">
        <v>2</v>
      </c>
      <c r="K19" s="41">
        <f>+J19/J22</f>
        <v>3.7037037037037035E-2</v>
      </c>
      <c r="L19" s="1">
        <v>2</v>
      </c>
      <c r="M19" s="41">
        <f>+L19/42</f>
        <v>4.7619047619047616E-2</v>
      </c>
    </row>
    <row r="20" spans="2:14" s="1" customFormat="1" x14ac:dyDescent="0.15">
      <c r="B20" s="282"/>
      <c r="C20" s="58" t="s">
        <v>32</v>
      </c>
      <c r="D20" s="39">
        <v>44</v>
      </c>
      <c r="E20" s="40">
        <f t="shared" si="3"/>
        <v>0.17120622568093385</v>
      </c>
      <c r="F20" s="39">
        <v>24</v>
      </c>
      <c r="G20" s="41">
        <f t="shared" si="4"/>
        <v>0.17391304347826086</v>
      </c>
      <c r="H20" s="1">
        <v>11</v>
      </c>
      <c r="I20" s="41">
        <f t="shared" si="0"/>
        <v>0.15277777777777779</v>
      </c>
      <c r="J20" s="1">
        <v>8</v>
      </c>
      <c r="K20" s="41">
        <f>+J20/J22</f>
        <v>0.14814814814814814</v>
      </c>
      <c r="L20" s="1">
        <v>8</v>
      </c>
      <c r="M20" s="41">
        <f>+L20/42</f>
        <v>0.19047619047619047</v>
      </c>
    </row>
    <row r="21" spans="2:14" s="1" customFormat="1" ht="14" thickBot="1" x14ac:dyDescent="0.2">
      <c r="B21" s="283"/>
      <c r="C21" s="66" t="s">
        <v>33</v>
      </c>
      <c r="D21" s="43">
        <v>7</v>
      </c>
      <c r="E21" s="44">
        <f>+D21/$D$22</f>
        <v>2.7237354085603113E-2</v>
      </c>
      <c r="F21" s="43">
        <v>3</v>
      </c>
      <c r="G21" s="45">
        <f>+F21/F22</f>
        <v>2.1739130434782608E-2</v>
      </c>
      <c r="H21" s="46">
        <v>1</v>
      </c>
      <c r="I21" s="45">
        <f>+H21/H22</f>
        <v>1.3888888888888888E-2</v>
      </c>
      <c r="J21" s="46">
        <v>1</v>
      </c>
      <c r="K21" s="45">
        <f>+J21/J22</f>
        <v>1.8518518518518517E-2</v>
      </c>
      <c r="L21" s="46">
        <v>1</v>
      </c>
      <c r="M21" s="45">
        <f>+L21/42</f>
        <v>2.3809523809523808E-2</v>
      </c>
    </row>
    <row r="22" spans="2:14" s="1" customFormat="1" x14ac:dyDescent="0.15">
      <c r="D22" s="50">
        <f>SUBTOTAL(9,D13:D21)</f>
        <v>257</v>
      </c>
      <c r="F22" s="50">
        <f>SUM(F13:F21)</f>
        <v>138</v>
      </c>
      <c r="H22" s="50">
        <f>SUM(H13:H21)</f>
        <v>72</v>
      </c>
      <c r="J22" s="50">
        <f>SUM(J13:J21)</f>
        <v>54</v>
      </c>
      <c r="L22" s="50">
        <f>SUM(L13:L21)</f>
        <v>42</v>
      </c>
    </row>
    <row r="23" spans="2:14" s="1" customFormat="1" ht="14" thickBot="1" x14ac:dyDescent="0.2"/>
    <row r="24" spans="2:14" s="1" customFormat="1" ht="14" thickBot="1" x14ac:dyDescent="0.2">
      <c r="D24" s="293" t="s">
        <v>34</v>
      </c>
      <c r="E24" s="294"/>
      <c r="F24" s="295" t="s">
        <v>13</v>
      </c>
      <c r="G24" s="296"/>
      <c r="H24" s="322" t="s">
        <v>14</v>
      </c>
      <c r="I24" s="322"/>
      <c r="J24" s="277" t="s">
        <v>35</v>
      </c>
      <c r="K24" s="278"/>
      <c r="L24" s="323" t="s">
        <v>36</v>
      </c>
      <c r="M24" s="267"/>
      <c r="N24" s="1" t="s">
        <v>4136</v>
      </c>
    </row>
    <row r="25" spans="2:14" s="1" customFormat="1" x14ac:dyDescent="0.15">
      <c r="B25" s="281" t="s">
        <v>38</v>
      </c>
      <c r="C25" s="54" t="s">
        <v>25</v>
      </c>
      <c r="D25" s="69">
        <f>+E25*$E$7</f>
        <v>3.8287937743190663</v>
      </c>
      <c r="E25" s="70">
        <f>+E13</f>
        <v>3.1128404669260701E-2</v>
      </c>
      <c r="F25" s="69">
        <v>4</v>
      </c>
      <c r="G25" s="36">
        <f>+G13</f>
        <v>3.6231884057971016E-2</v>
      </c>
      <c r="H25" s="37">
        <v>2</v>
      </c>
      <c r="I25" s="70">
        <f t="shared" ref="I25:L32" si="5">+I13</f>
        <v>2.7777777777777776E-2</v>
      </c>
      <c r="J25" s="34">
        <f t="shared" si="5"/>
        <v>2</v>
      </c>
      <c r="K25" s="36">
        <f t="shared" si="5"/>
        <v>3.7037037037037035E-2</v>
      </c>
      <c r="L25" s="37">
        <f>+L13</f>
        <v>1</v>
      </c>
      <c r="M25" s="36">
        <f t="shared" ref="M25:M32" si="6">+M13</f>
        <v>2.3809523809523808E-2</v>
      </c>
      <c r="N25" s="77">
        <f>+L25-D25</f>
        <v>-2.8287937743190663</v>
      </c>
    </row>
    <row r="26" spans="2:14" s="1" customFormat="1" x14ac:dyDescent="0.15">
      <c r="B26" s="282"/>
      <c r="C26" s="58" t="s">
        <v>26</v>
      </c>
      <c r="D26" s="76">
        <f>+E26*$E$7</f>
        <v>15.315175097276265</v>
      </c>
      <c r="E26" s="51">
        <f>+E14</f>
        <v>0.1245136186770428</v>
      </c>
      <c r="F26" s="76">
        <f>+G26*$E$7</f>
        <v>12.478260869565219</v>
      </c>
      <c r="G26" s="41">
        <f>+G14</f>
        <v>0.10144927536231885</v>
      </c>
      <c r="H26" s="1">
        <v>1</v>
      </c>
      <c r="I26" s="51">
        <f t="shared" si="5"/>
        <v>1.3888888888888888E-2</v>
      </c>
      <c r="J26" s="39">
        <f t="shared" si="5"/>
        <v>0</v>
      </c>
      <c r="K26" s="41">
        <f t="shared" si="5"/>
        <v>0</v>
      </c>
      <c r="L26" s="1">
        <f>+L14</f>
        <v>0</v>
      </c>
      <c r="M26" s="41">
        <f t="shared" si="6"/>
        <v>0</v>
      </c>
      <c r="N26" s="77">
        <f t="shared" ref="N26:N33" si="7">+L26-D26</f>
        <v>-15.315175097276265</v>
      </c>
    </row>
    <row r="27" spans="2:14" s="1" customFormat="1" x14ac:dyDescent="0.15">
      <c r="B27" s="282"/>
      <c r="C27" s="58" t="s">
        <v>27</v>
      </c>
      <c r="D27" s="76">
        <f t="shared" ref="D27:D32" si="8">+E27*$E$7</f>
        <v>9.0933852140077818</v>
      </c>
      <c r="E27" s="51">
        <f t="shared" ref="E27:G32" si="9">+E15</f>
        <v>7.3929961089494164E-2</v>
      </c>
      <c r="F27" s="76">
        <f t="shared" ref="F27:F32" si="10">+G27*$E$7</f>
        <v>8.9130434782608692</v>
      </c>
      <c r="G27" s="41">
        <f t="shared" si="9"/>
        <v>7.2463768115942032E-2</v>
      </c>
      <c r="H27" s="1">
        <v>6</v>
      </c>
      <c r="I27" s="51">
        <f t="shared" si="5"/>
        <v>8.3333333333333329E-2</v>
      </c>
      <c r="J27" s="39">
        <f t="shared" si="5"/>
        <v>3</v>
      </c>
      <c r="K27" s="41">
        <f t="shared" si="5"/>
        <v>5.5555555555555552E-2</v>
      </c>
      <c r="L27" s="1">
        <f t="shared" si="5"/>
        <v>0</v>
      </c>
      <c r="M27" s="41">
        <f t="shared" si="6"/>
        <v>0</v>
      </c>
      <c r="N27" s="77">
        <f t="shared" si="7"/>
        <v>-9.0933852140077818</v>
      </c>
    </row>
    <row r="28" spans="2:14" s="1" customFormat="1" x14ac:dyDescent="0.15">
      <c r="B28" s="282"/>
      <c r="C28" s="58" t="s">
        <v>28</v>
      </c>
      <c r="D28" s="76">
        <f t="shared" si="8"/>
        <v>5.7431906614785992</v>
      </c>
      <c r="E28" s="51">
        <f t="shared" si="9"/>
        <v>4.6692607003891051E-2</v>
      </c>
      <c r="F28" s="76">
        <f t="shared" si="10"/>
        <v>7.1304347826086953</v>
      </c>
      <c r="G28" s="41">
        <f t="shared" si="9"/>
        <v>5.7971014492753624E-2</v>
      </c>
      <c r="H28" s="1">
        <v>4</v>
      </c>
      <c r="I28" s="51">
        <f t="shared" si="5"/>
        <v>5.5555555555555552E-2</v>
      </c>
      <c r="J28" s="39">
        <f t="shared" si="5"/>
        <v>3</v>
      </c>
      <c r="K28" s="41">
        <f t="shared" si="5"/>
        <v>5.5555555555555552E-2</v>
      </c>
      <c r="L28" s="1">
        <f t="shared" si="5"/>
        <v>2</v>
      </c>
      <c r="M28" s="41">
        <f t="shared" si="6"/>
        <v>4.7619047619047616E-2</v>
      </c>
      <c r="N28" s="77">
        <f t="shared" si="7"/>
        <v>-3.7431906614785992</v>
      </c>
    </row>
    <row r="29" spans="2:14" s="1" customFormat="1" x14ac:dyDescent="0.15">
      <c r="B29" s="282"/>
      <c r="C29" s="58" t="s">
        <v>29</v>
      </c>
      <c r="D29" s="76">
        <f t="shared" si="8"/>
        <v>41.159533073929957</v>
      </c>
      <c r="E29" s="51">
        <f t="shared" si="9"/>
        <v>0.33463035019455251</v>
      </c>
      <c r="F29" s="76">
        <f t="shared" si="10"/>
        <v>42.782608695652172</v>
      </c>
      <c r="G29" s="41">
        <f t="shared" si="9"/>
        <v>0.34782608695652173</v>
      </c>
      <c r="H29" s="1">
        <v>35</v>
      </c>
      <c r="I29" s="51">
        <f t="shared" si="5"/>
        <v>0.4861111111111111</v>
      </c>
      <c r="J29" s="39">
        <f t="shared" si="5"/>
        <v>28</v>
      </c>
      <c r="K29" s="41">
        <f t="shared" si="5"/>
        <v>0.51851851851851849</v>
      </c>
      <c r="L29" s="1">
        <f t="shared" si="5"/>
        <v>22</v>
      </c>
      <c r="M29" s="41">
        <f t="shared" si="6"/>
        <v>0.52380952380952384</v>
      </c>
      <c r="N29" s="77">
        <f t="shared" si="7"/>
        <v>-19.159533073929957</v>
      </c>
    </row>
    <row r="30" spans="2:14" s="1" customFormat="1" x14ac:dyDescent="0.15">
      <c r="B30" s="282"/>
      <c r="C30" s="58" t="s">
        <v>30</v>
      </c>
      <c r="D30" s="76">
        <f t="shared" si="8"/>
        <v>11.007782101167315</v>
      </c>
      <c r="E30" s="51">
        <f t="shared" si="9"/>
        <v>8.9494163424124515E-2</v>
      </c>
      <c r="F30" s="76">
        <f t="shared" si="10"/>
        <v>11.586956521739131</v>
      </c>
      <c r="G30" s="41">
        <f t="shared" si="9"/>
        <v>9.420289855072464E-2</v>
      </c>
      <c r="H30" s="1">
        <v>9</v>
      </c>
      <c r="I30" s="51">
        <f t="shared" si="5"/>
        <v>0.125</v>
      </c>
      <c r="J30" s="39">
        <f t="shared" si="5"/>
        <v>7</v>
      </c>
      <c r="K30" s="41">
        <f t="shared" si="5"/>
        <v>0.12962962962962962</v>
      </c>
      <c r="L30" s="1">
        <f t="shared" si="5"/>
        <v>6</v>
      </c>
      <c r="M30" s="41">
        <f t="shared" si="6"/>
        <v>0.14285714285714285</v>
      </c>
      <c r="N30" s="77">
        <f t="shared" si="7"/>
        <v>-5.0077821011673151</v>
      </c>
    </row>
    <row r="31" spans="2:14" s="1" customFormat="1" x14ac:dyDescent="0.15">
      <c r="B31" s="282"/>
      <c r="C31" s="58" t="s">
        <v>31</v>
      </c>
      <c r="D31" s="76">
        <f t="shared" si="8"/>
        <v>12.443579766536965</v>
      </c>
      <c r="E31" s="51">
        <f t="shared" si="9"/>
        <v>0.10116731517509728</v>
      </c>
      <c r="F31" s="76">
        <f t="shared" si="10"/>
        <v>11.586956521739131</v>
      </c>
      <c r="G31" s="41">
        <f t="shared" si="9"/>
        <v>9.420289855072464E-2</v>
      </c>
      <c r="H31" s="1">
        <v>3</v>
      </c>
      <c r="I31" s="51">
        <f t="shared" si="5"/>
        <v>4.1666666666666664E-2</v>
      </c>
      <c r="J31" s="39">
        <f t="shared" si="5"/>
        <v>2</v>
      </c>
      <c r="K31" s="41">
        <f t="shared" si="5"/>
        <v>3.7037037037037035E-2</v>
      </c>
      <c r="L31" s="1">
        <f t="shared" si="5"/>
        <v>2</v>
      </c>
      <c r="M31" s="41">
        <f t="shared" si="6"/>
        <v>4.7619047619047616E-2</v>
      </c>
      <c r="N31" s="77">
        <f t="shared" si="7"/>
        <v>-10.443579766536965</v>
      </c>
    </row>
    <row r="32" spans="2:14" s="1" customFormat="1" x14ac:dyDescent="0.15">
      <c r="B32" s="282"/>
      <c r="C32" s="58" t="s">
        <v>32</v>
      </c>
      <c r="D32" s="76">
        <f t="shared" si="8"/>
        <v>21.058365758754864</v>
      </c>
      <c r="E32" s="51">
        <f t="shared" si="9"/>
        <v>0.17120622568093385</v>
      </c>
      <c r="F32" s="76">
        <f t="shared" si="10"/>
        <v>21.391304347826086</v>
      </c>
      <c r="G32" s="41">
        <f t="shared" si="9"/>
        <v>0.17391304347826086</v>
      </c>
      <c r="H32" s="1">
        <v>11</v>
      </c>
      <c r="I32" s="51">
        <f t="shared" si="5"/>
        <v>0.15277777777777779</v>
      </c>
      <c r="J32" s="39">
        <f t="shared" si="5"/>
        <v>8</v>
      </c>
      <c r="K32" s="41">
        <f t="shared" si="5"/>
        <v>0.14814814814814814</v>
      </c>
      <c r="L32" s="1">
        <f t="shared" si="5"/>
        <v>8</v>
      </c>
      <c r="M32" s="41">
        <f t="shared" si="6"/>
        <v>0.19047619047619047</v>
      </c>
      <c r="N32" s="77">
        <f t="shared" si="7"/>
        <v>-13.058365758754864</v>
      </c>
    </row>
    <row r="33" spans="2:17" s="1" customFormat="1" ht="14" thickBot="1" x14ac:dyDescent="0.2">
      <c r="B33" s="283"/>
      <c r="C33" s="66" t="s">
        <v>33</v>
      </c>
      <c r="D33" s="81">
        <f>+E33*E7</f>
        <v>3.350194552529183</v>
      </c>
      <c r="E33" s="82">
        <f>+E21</f>
        <v>2.7237354085603113E-2</v>
      </c>
      <c r="F33" s="81">
        <f>+G33*E7</f>
        <v>2.6739130434782608</v>
      </c>
      <c r="G33" s="45">
        <f>+G21</f>
        <v>2.1739130434782608E-2</v>
      </c>
      <c r="H33" s="46">
        <v>1</v>
      </c>
      <c r="I33" s="82">
        <f>+I21</f>
        <v>1.3888888888888888E-2</v>
      </c>
      <c r="J33" s="43">
        <f>+J21</f>
        <v>1</v>
      </c>
      <c r="K33" s="45">
        <f>+K21</f>
        <v>1.8518518518518517E-2</v>
      </c>
      <c r="L33" s="46">
        <f>+L21</f>
        <v>1</v>
      </c>
      <c r="M33" s="45">
        <f>+M21</f>
        <v>2.3809523809523808E-2</v>
      </c>
      <c r="N33" s="77">
        <f t="shared" si="7"/>
        <v>-2.350194552529183</v>
      </c>
    </row>
    <row r="34" spans="2:17" s="1" customFormat="1" x14ac:dyDescent="0.15">
      <c r="D34" s="87">
        <f>SUBTOTAL(9,D25:D33)</f>
        <v>123</v>
      </c>
      <c r="E34" s="51"/>
      <c r="F34" s="87">
        <f>SUBTOTAL(9,F25:F33)</f>
        <v>122.54347826086955</v>
      </c>
      <c r="G34" s="51"/>
      <c r="H34" s="87">
        <f>SUBTOTAL(9,H25:H33)</f>
        <v>72</v>
      </c>
      <c r="I34" s="51"/>
      <c r="J34" s="25">
        <f>SUBTOTAL(9,J25:J33)</f>
        <v>54</v>
      </c>
    </row>
    <row r="35" spans="2:17" s="1" customFormat="1" x14ac:dyDescent="0.15"/>
    <row r="36" spans="2:17" s="1" customFormat="1" ht="14" thickBot="1" x14ac:dyDescent="0.2"/>
    <row r="37" spans="2:17" s="1" customFormat="1" ht="14" thickBot="1" x14ac:dyDescent="0.2">
      <c r="E37" s="284" t="s">
        <v>4137</v>
      </c>
      <c r="F37" s="285"/>
      <c r="G37" s="285"/>
      <c r="H37" s="285"/>
      <c r="I37" s="286"/>
      <c r="J37" s="288" t="s">
        <v>4138</v>
      </c>
      <c r="K37" s="288"/>
      <c r="L37" s="288"/>
      <c r="M37" s="318"/>
      <c r="N37" s="289" t="s">
        <v>4139</v>
      </c>
      <c r="O37" s="290"/>
      <c r="P37" s="291" t="s">
        <v>4140</v>
      </c>
      <c r="Q37" s="292"/>
    </row>
    <row r="38" spans="2:17" s="1" customFormat="1" ht="40" customHeight="1" thickBot="1" x14ac:dyDescent="0.2">
      <c r="C38" s="312" t="s">
        <v>46</v>
      </c>
      <c r="D38" s="321"/>
      <c r="E38" s="304" t="s">
        <v>47</v>
      </c>
      <c r="F38" s="305"/>
      <c r="G38" s="305"/>
      <c r="H38" s="305"/>
      <c r="I38" s="306"/>
      <c r="J38" s="307" t="s">
        <v>48</v>
      </c>
      <c r="K38" s="308"/>
      <c r="L38" s="308"/>
      <c r="M38" s="314"/>
      <c r="N38" s="89" t="s">
        <v>49</v>
      </c>
      <c r="O38" s="89" t="s">
        <v>11</v>
      </c>
      <c r="P38" s="105" t="s">
        <v>50</v>
      </c>
      <c r="Q38" s="106" t="s">
        <v>51</v>
      </c>
    </row>
    <row r="39" spans="2:17" s="1" customFormat="1" x14ac:dyDescent="0.15">
      <c r="B39" s="27"/>
      <c r="C39" s="110" t="s">
        <v>52</v>
      </c>
      <c r="D39" s="109" t="s">
        <v>53</v>
      </c>
      <c r="E39" s="107" t="s">
        <v>55</v>
      </c>
      <c r="F39" s="150" t="s">
        <v>35</v>
      </c>
      <c r="G39" s="150" t="s">
        <v>17</v>
      </c>
      <c r="H39" s="150" t="s">
        <v>11</v>
      </c>
      <c r="I39" s="109" t="s">
        <v>56</v>
      </c>
      <c r="J39" s="107" t="s">
        <v>55</v>
      </c>
      <c r="K39" s="108" t="s">
        <v>57</v>
      </c>
      <c r="L39" s="108" t="s">
        <v>58</v>
      </c>
      <c r="M39" s="109" t="s">
        <v>56</v>
      </c>
      <c r="N39" s="110" t="s">
        <v>55</v>
      </c>
      <c r="O39" s="110" t="s">
        <v>55</v>
      </c>
      <c r="P39" s="109" t="s">
        <v>57</v>
      </c>
      <c r="Q39" s="110"/>
    </row>
    <row r="40" spans="2:17" ht="13" hidden="1" customHeight="1" x14ac:dyDescent="0.15">
      <c r="C40" s="151" t="s">
        <v>4141</v>
      </c>
      <c r="D40" s="152" t="s">
        <v>326</v>
      </c>
      <c r="E40" s="151" t="s">
        <v>69</v>
      </c>
      <c r="F40" s="153" t="e">
        <f>+VLOOKUP(C40,'[1]Notas 1º-PI'!$B$2:$E$67,2,"FALSO")</f>
        <v>#N/A</v>
      </c>
      <c r="G40" s="153"/>
      <c r="H40" s="116"/>
      <c r="I40" s="117"/>
      <c r="J40" s="118"/>
      <c r="K40" s="116" t="e">
        <f>+VLOOKUP(C40,'[1]Notas 2º - PI'!$B$2:$C$32,2,"FALSO")</f>
        <v>#N/A</v>
      </c>
      <c r="L40" s="116"/>
      <c r="M40" s="119"/>
      <c r="N40" s="118"/>
      <c r="O40" s="119"/>
      <c r="P40" s="115"/>
      <c r="Q40" s="119"/>
    </row>
    <row r="41" spans="2:17" x14ac:dyDescent="0.15">
      <c r="C41" s="154" t="s">
        <v>4142</v>
      </c>
      <c r="D41" s="155" t="s">
        <v>82</v>
      </c>
      <c r="E41" s="154" t="str">
        <f>+IF(F41&gt;0,"SI","NO")</f>
        <v>SI</v>
      </c>
      <c r="F41" s="156">
        <f>+VLOOKUP(C41,'[1]Notas 1º-PI'!$B$2:$E$67,2,"FALSO")</f>
        <v>13.1</v>
      </c>
      <c r="G41" s="156">
        <f>+VLOOKUP(C41,'[1]Notas 1º-PI'!$B$2:$E$67,3,"FALSO")</f>
        <v>1.89</v>
      </c>
      <c r="H41" s="23">
        <f>+G41+F41</f>
        <v>14.99</v>
      </c>
      <c r="I41" s="157">
        <f>+VLOOKUP(C41,'[1]Notas 1º-PI'!$B$2:$F$67,5,"FALSO")</f>
        <v>25</v>
      </c>
      <c r="J41" s="127" t="s">
        <v>69</v>
      </c>
      <c r="K41" s="125">
        <v>15.1</v>
      </c>
      <c r="L41" s="125">
        <f>+K41+H41</f>
        <v>30.09</v>
      </c>
      <c r="M41" s="158">
        <v>21</v>
      </c>
      <c r="N41" s="136" t="s">
        <v>69</v>
      </c>
      <c r="O41" s="137">
        <v>26.01</v>
      </c>
      <c r="P41" s="133">
        <f>+O41+L41</f>
        <v>56.1</v>
      </c>
      <c r="Q41" s="137">
        <v>23</v>
      </c>
    </row>
    <row r="42" spans="2:17" ht="13" hidden="1" customHeight="1" x14ac:dyDescent="0.15">
      <c r="C42" s="154" t="s">
        <v>4143</v>
      </c>
      <c r="D42" s="155" t="s">
        <v>85</v>
      </c>
      <c r="E42" s="154" t="str">
        <f>+IF(F42&gt;0,"SI","NO")</f>
        <v>SI</v>
      </c>
      <c r="F42" s="156">
        <f>+VLOOKUP(C42,'[1]Notas 1º-PI'!$B$2:$E$67,2,"FALSO")</f>
        <v>12.37</v>
      </c>
      <c r="G42" s="156">
        <f>+VLOOKUP(C42,'[1]Notas 1º-PI'!$B$2:$E$67,3,"FALSO")</f>
        <v>1.04</v>
      </c>
      <c r="H42" s="23">
        <f>+G42+F42</f>
        <v>13.41</v>
      </c>
      <c r="I42" s="157">
        <f>+VLOOKUP(C42,'[1]Notas 1º-PI'!$B$2:$F$67,5,"FALSO")</f>
        <v>44</v>
      </c>
      <c r="J42" s="127"/>
      <c r="K42" s="125" t="e">
        <f>+VLOOKUP(C42,'[1]Notas 2º - PI'!$B$2:$C$32,2,"FALSO")</f>
        <v>#N/A</v>
      </c>
      <c r="L42" s="125"/>
      <c r="M42" s="158"/>
      <c r="N42" s="127"/>
      <c r="O42" s="128"/>
      <c r="P42" s="124"/>
      <c r="Q42" s="128"/>
    </row>
    <row r="43" spans="2:17" ht="13" hidden="1" customHeight="1" x14ac:dyDescent="0.15">
      <c r="C43" s="154" t="s">
        <v>4144</v>
      </c>
      <c r="D43" s="155" t="s">
        <v>85</v>
      </c>
      <c r="E43" s="154"/>
      <c r="F43" s="159" t="e">
        <f>+VLOOKUP(C43,'[1]Notas 1º-PI'!$B$2:$E$67,2,"FALSO")</f>
        <v>#N/A</v>
      </c>
      <c r="G43" s="159"/>
      <c r="H43" s="125"/>
      <c r="I43" s="126"/>
      <c r="J43" s="160"/>
      <c r="K43" s="161"/>
      <c r="L43" s="161"/>
      <c r="M43" s="158"/>
      <c r="N43" s="127"/>
      <c r="O43" s="128"/>
      <c r="P43" s="124"/>
      <c r="Q43" s="128"/>
    </row>
    <row r="44" spans="2:17" ht="13" hidden="1" customHeight="1" x14ac:dyDescent="0.15">
      <c r="C44" s="154" t="s">
        <v>4145</v>
      </c>
      <c r="D44" s="155" t="s">
        <v>85</v>
      </c>
      <c r="E44" s="154"/>
      <c r="F44" s="159" t="e">
        <f>+VLOOKUP(C44,'[1]Notas 1º-PI'!$B$2:$E$67,2,"FALSO")</f>
        <v>#N/A</v>
      </c>
      <c r="G44" s="159"/>
      <c r="H44" s="125"/>
      <c r="I44" s="126"/>
      <c r="J44" s="127"/>
      <c r="K44" s="125"/>
      <c r="L44" s="125"/>
      <c r="M44" s="158"/>
      <c r="N44" s="127"/>
      <c r="O44" s="128"/>
      <c r="P44" s="124"/>
      <c r="Q44" s="128"/>
    </row>
    <row r="45" spans="2:17" ht="13" hidden="1" customHeight="1" x14ac:dyDescent="0.15">
      <c r="C45" s="154" t="s">
        <v>4146</v>
      </c>
      <c r="D45" s="155" t="s">
        <v>79</v>
      </c>
      <c r="E45" s="154"/>
      <c r="F45" s="159" t="e">
        <f>+VLOOKUP(C45,'[1]Notas 1º-PI'!$B$2:$E$67,2,"FALSO")</f>
        <v>#N/A</v>
      </c>
      <c r="G45" s="159"/>
      <c r="H45" s="125"/>
      <c r="I45" s="126"/>
      <c r="J45" s="162"/>
      <c r="K45" s="163"/>
      <c r="L45" s="163"/>
      <c r="M45" s="158"/>
      <c r="N45" s="127"/>
      <c r="O45" s="128"/>
      <c r="P45" s="124"/>
      <c r="Q45" s="128"/>
    </row>
    <row r="46" spans="2:17" x14ac:dyDescent="0.15">
      <c r="C46" s="154" t="s">
        <v>4147</v>
      </c>
      <c r="D46" s="155" t="s">
        <v>68</v>
      </c>
      <c r="E46" s="154" t="s">
        <v>69</v>
      </c>
      <c r="F46" s="164" t="s">
        <v>4148</v>
      </c>
      <c r="G46" s="159"/>
      <c r="H46" s="125"/>
      <c r="I46" s="126"/>
      <c r="J46" s="127" t="s">
        <v>69</v>
      </c>
      <c r="K46" s="164" t="s">
        <v>4148</v>
      </c>
      <c r="L46" s="125"/>
      <c r="M46" s="158"/>
      <c r="N46" s="136" t="str">
        <f>+VLOOKUP(C46,'[1]Notas 3º - PI'!$B$2:$C$55,2,"FALSO")</f>
        <v>SI</v>
      </c>
      <c r="O46" s="137">
        <f>VLOOKUP(C46,'[1]Definitivo PI'!$A$2:$D$43,4,"FALSO")</f>
        <v>27.33</v>
      </c>
      <c r="P46" s="133">
        <f>VLOOKUP(C46,'[1]Definitivo PI'!$A$2:$E$43,5,"FALSO")</f>
        <v>59.12</v>
      </c>
      <c r="Q46" s="137">
        <v>11</v>
      </c>
    </row>
    <row r="47" spans="2:17" ht="13" hidden="1" customHeight="1" x14ac:dyDescent="0.15">
      <c r="C47" s="154" t="s">
        <v>4149</v>
      </c>
      <c r="D47" s="155" t="s">
        <v>68</v>
      </c>
      <c r="E47" s="154"/>
      <c r="F47" s="159" t="e">
        <f>+VLOOKUP(C47,'[1]Notas 1º-PI'!$B$2:$E$67,2,"FALSO")</f>
        <v>#N/A</v>
      </c>
      <c r="G47" s="159"/>
      <c r="H47" s="125"/>
      <c r="I47" s="126"/>
      <c r="J47" s="165"/>
      <c r="K47" s="166"/>
      <c r="L47" s="166"/>
      <c r="M47" s="158"/>
      <c r="N47" s="127"/>
      <c r="O47" s="128"/>
      <c r="P47" s="124"/>
      <c r="Q47" s="128"/>
    </row>
    <row r="48" spans="2:17" x14ac:dyDescent="0.15">
      <c r="C48" s="154" t="s">
        <v>4150</v>
      </c>
      <c r="D48" s="155" t="s">
        <v>68</v>
      </c>
      <c r="E48" s="154" t="s">
        <v>69</v>
      </c>
      <c r="F48" s="164" t="s">
        <v>4148</v>
      </c>
      <c r="G48" s="159"/>
      <c r="H48" s="125"/>
      <c r="I48" s="126"/>
      <c r="J48" s="127" t="s">
        <v>69</v>
      </c>
      <c r="K48" s="164" t="s">
        <v>4148</v>
      </c>
      <c r="L48" s="125"/>
      <c r="M48" s="158"/>
      <c r="N48" s="136" t="str">
        <f>+VLOOKUP(C48,'[1]Notas 3º - PI'!$B$2:$C$55,2,"FALSO")</f>
        <v>SI</v>
      </c>
      <c r="O48" s="137">
        <f>VLOOKUP(C48,'[1]Definitivo PI'!$A$2:$D$43,4,"FALSO")</f>
        <v>29.56</v>
      </c>
      <c r="P48" s="133">
        <f>VLOOKUP(C48,'[1]Definitivo PI'!$A$2:$E$43,5,"FALSO")</f>
        <v>61.72</v>
      </c>
      <c r="Q48" s="137">
        <v>6</v>
      </c>
    </row>
    <row r="49" spans="3:17" ht="13" hidden="1" customHeight="1" x14ac:dyDescent="0.15">
      <c r="C49" s="154" t="s">
        <v>4151</v>
      </c>
      <c r="D49" s="155" t="s">
        <v>68</v>
      </c>
      <c r="E49" s="154"/>
      <c r="F49" s="159" t="e">
        <f>+VLOOKUP(C49,'[1]Notas 1º-PI'!$B$2:$E$67,2,"FALSO")</f>
        <v>#N/A</v>
      </c>
      <c r="G49" s="159"/>
      <c r="H49" s="125"/>
      <c r="I49" s="126"/>
      <c r="J49" s="160"/>
      <c r="K49" s="161"/>
      <c r="L49" s="161"/>
      <c r="M49" s="158"/>
      <c r="N49" s="127"/>
      <c r="O49" s="128"/>
      <c r="P49" s="124"/>
      <c r="Q49" s="128"/>
    </row>
    <row r="50" spans="3:17" ht="13" hidden="1" customHeight="1" x14ac:dyDescent="0.15">
      <c r="C50" s="154" t="s">
        <v>4152</v>
      </c>
      <c r="D50" s="155" t="s">
        <v>60</v>
      </c>
      <c r="E50" s="154"/>
      <c r="F50" s="159" t="e">
        <f>+VLOOKUP(C50,'[1]Notas 1º-PI'!$B$2:$E$67,2,"FALSO")</f>
        <v>#N/A</v>
      </c>
      <c r="G50" s="159"/>
      <c r="H50" s="125"/>
      <c r="I50" s="126"/>
      <c r="J50" s="127"/>
      <c r="K50" s="125"/>
      <c r="L50" s="125"/>
      <c r="M50" s="158"/>
      <c r="N50" s="127"/>
      <c r="O50" s="128"/>
      <c r="P50" s="124"/>
      <c r="Q50" s="128"/>
    </row>
    <row r="51" spans="3:17" ht="13" hidden="1" customHeight="1" x14ac:dyDescent="0.15">
      <c r="C51" s="154" t="s">
        <v>4153</v>
      </c>
      <c r="D51" s="155" t="s">
        <v>68</v>
      </c>
      <c r="E51" s="154"/>
      <c r="F51" s="159" t="e">
        <f>+VLOOKUP(C51,'[1]Notas 1º-PI'!$B$2:$E$67,2,"FALSO")</f>
        <v>#N/A</v>
      </c>
      <c r="G51" s="159"/>
      <c r="H51" s="125"/>
      <c r="I51" s="126"/>
      <c r="J51" s="127"/>
      <c r="K51" s="125"/>
      <c r="L51" s="125"/>
      <c r="M51" s="158"/>
      <c r="N51" s="127"/>
      <c r="O51" s="128"/>
      <c r="P51" s="124"/>
      <c r="Q51" s="128"/>
    </row>
    <row r="52" spans="3:17" ht="13" hidden="1" customHeight="1" x14ac:dyDescent="0.15">
      <c r="C52" s="154" t="s">
        <v>4154</v>
      </c>
      <c r="D52" s="155" t="s">
        <v>72</v>
      </c>
      <c r="E52" s="154"/>
      <c r="F52" s="159" t="e">
        <f>+VLOOKUP(C52,'[1]Notas 1º-PI'!$B$2:$E$67,2,"FALSO")</f>
        <v>#N/A</v>
      </c>
      <c r="G52" s="159"/>
      <c r="H52" s="125"/>
      <c r="I52" s="126"/>
      <c r="J52" s="162"/>
      <c r="K52" s="163"/>
      <c r="L52" s="163"/>
      <c r="M52" s="158"/>
      <c r="N52" s="127"/>
      <c r="O52" s="128"/>
      <c r="P52" s="124"/>
      <c r="Q52" s="128"/>
    </row>
    <row r="53" spans="3:17" hidden="1" x14ac:dyDescent="0.15">
      <c r="C53" s="154" t="s">
        <v>4155</v>
      </c>
      <c r="D53" s="155" t="s">
        <v>72</v>
      </c>
      <c r="E53" s="154" t="str">
        <f>+IF(F53&gt;0,"SI","NO")</f>
        <v>SI</v>
      </c>
      <c r="F53" s="156">
        <f>+VLOOKUP(C53,'[1]Notas 1º-PI'!$B$2:$E$67,2,"FALSO")</f>
        <v>12.47</v>
      </c>
      <c r="G53" s="156">
        <f>+VLOOKUP(C53,'[1]Notas 1º-PI'!$B$2:$E$67,3,"FALSO")</f>
        <v>1.65</v>
      </c>
      <c r="H53" s="23">
        <f>+G53+F53</f>
        <v>14.120000000000001</v>
      </c>
      <c r="I53" s="157">
        <f>+VLOOKUP(C53,'[1]Notas 1º-PI'!$B$2:$F$67,5,"FALSO")</f>
        <v>33</v>
      </c>
      <c r="J53" s="127" t="str">
        <f>+IF(K53&gt;0,"SI","NO")</f>
        <v>SI</v>
      </c>
      <c r="K53" s="125">
        <f>+VLOOKUP(C53,'[1]Notas 2º - PI'!$B$2:$C$32,2,"FALSO")</f>
        <v>16.75</v>
      </c>
      <c r="L53" s="125">
        <f>+K53+H53</f>
        <v>30.87</v>
      </c>
      <c r="M53" s="158">
        <v>18</v>
      </c>
      <c r="N53" s="136" t="str">
        <f>+VLOOKUP(C53,'[1]Notas 3º - PI'!$B$2:$C$55,2,"FALSO")</f>
        <v>SI</v>
      </c>
      <c r="O53" s="128" t="e">
        <f>VLOOKUP(C53,'[1]Definitivo PI'!$A$2:$D$43,4,"FALSO")</f>
        <v>#N/A</v>
      </c>
      <c r="P53" s="124"/>
      <c r="Q53" s="128"/>
    </row>
    <row r="54" spans="3:17" ht="13" hidden="1" customHeight="1" x14ac:dyDescent="0.15">
      <c r="C54" s="154" t="s">
        <v>4156</v>
      </c>
      <c r="D54" s="155" t="s">
        <v>79</v>
      </c>
      <c r="E54" s="154"/>
      <c r="F54" s="159" t="e">
        <f>+VLOOKUP(C54,'[1]Notas 1º-PI'!$B$2:$E$67,2,"FALSO")</f>
        <v>#N/A</v>
      </c>
      <c r="G54" s="159"/>
      <c r="H54" s="125"/>
      <c r="I54" s="126"/>
      <c r="J54" s="165"/>
      <c r="K54" s="166"/>
      <c r="L54" s="166"/>
      <c r="M54" s="158"/>
      <c r="N54" s="127"/>
      <c r="O54" s="128"/>
      <c r="P54" s="124"/>
      <c r="Q54" s="128"/>
    </row>
    <row r="55" spans="3:17" ht="13" hidden="1" customHeight="1" x14ac:dyDescent="0.15">
      <c r="C55" s="154" t="s">
        <v>4157</v>
      </c>
      <c r="D55" s="155" t="s">
        <v>82</v>
      </c>
      <c r="E55" s="154" t="str">
        <f>+IF(F55&gt;0,"SI","NO")</f>
        <v>SI</v>
      </c>
      <c r="F55" s="156">
        <f>+VLOOKUP(C55,'[1]Notas 1º-PI'!$B$2:$E$67,2,"FALSO")</f>
        <v>12.81</v>
      </c>
      <c r="G55" s="156">
        <f>+VLOOKUP(C55,'[1]Notas 1º-PI'!$B$2:$E$67,3,"FALSO")</f>
        <v>0.63</v>
      </c>
      <c r="H55" s="23">
        <f>+G55+F55</f>
        <v>13.440000000000001</v>
      </c>
      <c r="I55" s="157">
        <f>+VLOOKUP(C55,'[1]Notas 1º-PI'!$B$2:$F$67,5,"FALSO")</f>
        <v>43</v>
      </c>
      <c r="J55" s="127"/>
      <c r="K55" s="125" t="e">
        <f>+VLOOKUP(C55,'[1]Notas 2º - PI'!$B$2:$C$32,2,"FALSO")</f>
        <v>#N/A</v>
      </c>
      <c r="L55" s="125"/>
      <c r="M55" s="158"/>
      <c r="N55" s="127"/>
      <c r="O55" s="128"/>
      <c r="P55" s="124"/>
      <c r="Q55" s="128"/>
    </row>
    <row r="56" spans="3:17" x14ac:dyDescent="0.15">
      <c r="C56" s="154" t="s">
        <v>4158</v>
      </c>
      <c r="D56" s="155" t="s">
        <v>66</v>
      </c>
      <c r="E56" s="154" t="str">
        <f>+IF(F56&gt;0,"SI","NO")</f>
        <v>SI</v>
      </c>
      <c r="F56" s="156">
        <f>+VLOOKUP(C56,'[1]Notas 1º-PI'!$B$2:$E$67,2,"FALSO")</f>
        <v>16.25</v>
      </c>
      <c r="G56" s="156">
        <f>+VLOOKUP(C56,'[1]Notas 1º-PI'!$B$2:$E$67,3,"FALSO")</f>
        <v>0.78</v>
      </c>
      <c r="H56" s="23">
        <f>+G56+F56</f>
        <v>17.03</v>
      </c>
      <c r="I56" s="157">
        <f>+VLOOKUP(C56,'[1]Notas 1º-PI'!$B$2:$F$67,5,"FALSO")</f>
        <v>9</v>
      </c>
      <c r="J56" s="127" t="str">
        <f>+IF(K56&gt;0,"SI","NO")</f>
        <v>SI</v>
      </c>
      <c r="K56" s="125">
        <f>+VLOOKUP(C56,'[1]Notas 2º - PI'!$B$2:$C$32,2,"FALSO")</f>
        <v>19.93</v>
      </c>
      <c r="L56" s="125">
        <f>+K56+H56</f>
        <v>36.96</v>
      </c>
      <c r="M56" s="158">
        <v>5</v>
      </c>
      <c r="N56" s="136" t="str">
        <f>+VLOOKUP(C56,'[1]Notas 3º - PI'!$B$2:$C$55,2,"FALSO")</f>
        <v>SI</v>
      </c>
      <c r="O56" s="137">
        <f>VLOOKUP(C56,'[1]Definitivo PI'!$A$2:$D$43,4,"FALSO")</f>
        <v>24.18</v>
      </c>
      <c r="P56" s="133">
        <f>VLOOKUP(C56,'[1]Definitivo PI'!$A$2:$E$43,5,"FALSO")</f>
        <v>61.14</v>
      </c>
      <c r="Q56" s="137">
        <v>7</v>
      </c>
    </row>
    <row r="57" spans="3:17" ht="13" hidden="1" customHeight="1" x14ac:dyDescent="0.15">
      <c r="C57" s="154" t="s">
        <v>4159</v>
      </c>
      <c r="D57" s="155" t="s">
        <v>68</v>
      </c>
      <c r="E57" s="154"/>
      <c r="F57" s="159" t="e">
        <f>+VLOOKUP(C57,'[1]Notas 1º-PI'!$B$2:$E$67,2,"FALSO")</f>
        <v>#N/A</v>
      </c>
      <c r="G57" s="159"/>
      <c r="H57" s="125"/>
      <c r="I57" s="126"/>
      <c r="J57" s="160"/>
      <c r="K57" s="161"/>
      <c r="L57" s="161"/>
      <c r="M57" s="158"/>
      <c r="N57" s="127"/>
      <c r="O57" s="128"/>
      <c r="P57" s="124"/>
      <c r="Q57" s="128"/>
    </row>
    <row r="58" spans="3:17" ht="13" hidden="1" customHeight="1" x14ac:dyDescent="0.15">
      <c r="C58" s="154" t="s">
        <v>4160</v>
      </c>
      <c r="D58" s="155" t="s">
        <v>68</v>
      </c>
      <c r="E58" s="154"/>
      <c r="F58" s="159" t="e">
        <f>+VLOOKUP(C58,'[1]Notas 1º-PI'!$B$2:$E$67,2,"FALSO")</f>
        <v>#N/A</v>
      </c>
      <c r="G58" s="159"/>
      <c r="H58" s="125"/>
      <c r="I58" s="126"/>
      <c r="J58" s="162"/>
      <c r="K58" s="163"/>
      <c r="L58" s="163"/>
      <c r="M58" s="158"/>
      <c r="N58" s="127"/>
      <c r="O58" s="128"/>
      <c r="P58" s="124"/>
      <c r="Q58" s="128"/>
    </row>
    <row r="59" spans="3:17" x14ac:dyDescent="0.15">
      <c r="C59" s="154" t="s">
        <v>4161</v>
      </c>
      <c r="D59" s="155" t="s">
        <v>68</v>
      </c>
      <c r="E59" s="154" t="str">
        <f>+IF(F59&gt;0,"SI","NO")</f>
        <v>SI</v>
      </c>
      <c r="F59" s="156">
        <f>+VLOOKUP(C59,'[1]Notas 1º-PI'!$B$2:$E$67,2,"FALSO")</f>
        <v>12.64</v>
      </c>
      <c r="G59" s="156">
        <f>+VLOOKUP(C59,'[1]Notas 1º-PI'!$B$2:$E$67,3,"FALSO")</f>
        <v>1.34</v>
      </c>
      <c r="H59" s="23">
        <f>+G59+F59</f>
        <v>13.98</v>
      </c>
      <c r="I59" s="157">
        <f>+VLOOKUP(C59,'[1]Notas 1º-PI'!$B$2:$F$67,5,"FALSO")</f>
        <v>36</v>
      </c>
      <c r="J59" s="127" t="str">
        <f>+IF(K59&gt;0,"SI","NO")</f>
        <v>SI</v>
      </c>
      <c r="K59" s="125">
        <f>+VLOOKUP(C59,'[1]Notas 2º - PI'!$B$2:$C$32,2,"FALSO")</f>
        <v>15.98</v>
      </c>
      <c r="L59" s="125">
        <f>+K59+H59</f>
        <v>29.96</v>
      </c>
      <c r="M59" s="158">
        <v>22</v>
      </c>
      <c r="N59" s="136" t="str">
        <f>+VLOOKUP(C59,'[1]Notas 3º - PI'!$B$2:$C$55,2,"FALSO")</f>
        <v>SI</v>
      </c>
      <c r="O59" s="137">
        <f>VLOOKUP(C59,'[1]Definitivo PI'!$A$2:$D$43,4,"FALSO")</f>
        <v>20.71</v>
      </c>
      <c r="P59" s="133">
        <f>VLOOKUP(C59,'[1]Definitivo PI'!$A$2:$E$43,5,"FALSO")</f>
        <v>50.67</v>
      </c>
      <c r="Q59" s="137">
        <v>37</v>
      </c>
    </row>
    <row r="60" spans="3:17" ht="13" hidden="1" customHeight="1" x14ac:dyDescent="0.15">
      <c r="C60" s="154" t="s">
        <v>4162</v>
      </c>
      <c r="D60" s="155" t="s">
        <v>68</v>
      </c>
      <c r="E60" s="154"/>
      <c r="F60" s="159" t="e">
        <f>+VLOOKUP(C60,'[1]Notas 1º-PI'!$B$2:$E$67,2,"FALSO")</f>
        <v>#N/A</v>
      </c>
      <c r="G60" s="159"/>
      <c r="H60" s="125"/>
      <c r="I60" s="126"/>
      <c r="J60" s="160"/>
      <c r="K60" s="161"/>
      <c r="L60" s="161"/>
      <c r="M60" s="158"/>
      <c r="N60" s="127"/>
      <c r="O60" s="128"/>
      <c r="P60" s="124"/>
      <c r="Q60" s="128"/>
    </row>
    <row r="61" spans="3:17" ht="13" hidden="1" customHeight="1" x14ac:dyDescent="0.15">
      <c r="C61" s="154" t="s">
        <v>4163</v>
      </c>
      <c r="D61" s="155" t="s">
        <v>79</v>
      </c>
      <c r="E61" s="154"/>
      <c r="F61" s="159" t="e">
        <f>+VLOOKUP(C61,'[1]Notas 1º-PI'!$B$2:$E$67,2,"FALSO")</f>
        <v>#N/A</v>
      </c>
      <c r="G61" s="159"/>
      <c r="H61" s="125"/>
      <c r="I61" s="126"/>
      <c r="J61" s="127"/>
      <c r="K61" s="125"/>
      <c r="L61" s="125"/>
      <c r="M61" s="158"/>
      <c r="N61" s="127"/>
      <c r="O61" s="128"/>
      <c r="P61" s="124"/>
      <c r="Q61" s="128"/>
    </row>
    <row r="62" spans="3:17" ht="13" hidden="1" customHeight="1" x14ac:dyDescent="0.15">
      <c r="C62" s="154" t="s">
        <v>4164</v>
      </c>
      <c r="D62" s="155" t="s">
        <v>68</v>
      </c>
      <c r="E62" s="154"/>
      <c r="F62" s="159" t="e">
        <f>+VLOOKUP(C62,'[1]Notas 1º-PI'!$B$2:$E$67,2,"FALSO")</f>
        <v>#N/A</v>
      </c>
      <c r="G62" s="159"/>
      <c r="H62" s="125"/>
      <c r="I62" s="126"/>
      <c r="J62" s="127"/>
      <c r="K62" s="125"/>
      <c r="L62" s="125"/>
      <c r="M62" s="158"/>
      <c r="N62" s="127"/>
      <c r="O62" s="128"/>
      <c r="P62" s="124"/>
      <c r="Q62" s="128"/>
    </row>
    <row r="63" spans="3:17" ht="13" hidden="1" customHeight="1" x14ac:dyDescent="0.15">
      <c r="C63" s="154" t="s">
        <v>4165</v>
      </c>
      <c r="D63" s="155" t="s">
        <v>79</v>
      </c>
      <c r="E63" s="154"/>
      <c r="F63" s="159" t="e">
        <f>+VLOOKUP(C63,'[1]Notas 1º-PI'!$B$2:$E$67,2,"FALSO")</f>
        <v>#N/A</v>
      </c>
      <c r="G63" s="159"/>
      <c r="H63" s="125"/>
      <c r="I63" s="126"/>
      <c r="J63" s="162"/>
      <c r="K63" s="163"/>
      <c r="L63" s="163"/>
      <c r="M63" s="158"/>
      <c r="N63" s="127"/>
      <c r="O63" s="128"/>
      <c r="P63" s="124"/>
      <c r="Q63" s="128"/>
    </row>
    <row r="64" spans="3:17" x14ac:dyDescent="0.15">
      <c r="C64" s="154" t="s">
        <v>4166</v>
      </c>
      <c r="D64" s="155" t="s">
        <v>79</v>
      </c>
      <c r="E64" s="154" t="s">
        <v>69</v>
      </c>
      <c r="F64" s="164" t="s">
        <v>4148</v>
      </c>
      <c r="G64" s="159"/>
      <c r="H64" s="125"/>
      <c r="I64" s="126"/>
      <c r="J64" s="127" t="s">
        <v>69</v>
      </c>
      <c r="K64" s="164" t="s">
        <v>4148</v>
      </c>
      <c r="L64" s="125"/>
      <c r="M64" s="158"/>
      <c r="N64" s="136" t="str">
        <f>+VLOOKUP(C64,'[1]Notas 3º - PI'!$B$2:$C$55,2,"FALSO")</f>
        <v>SI</v>
      </c>
      <c r="O64" s="137">
        <f>VLOOKUP(C64,'[1]Definitivo PI'!$A$2:$D$43,4,"FALSO")</f>
        <v>22.28</v>
      </c>
      <c r="P64" s="133">
        <f>VLOOKUP(C64,'[1]Definitivo PI'!$A$2:$E$43,5,"FALSO")</f>
        <v>54.75</v>
      </c>
      <c r="Q64" s="137">
        <v>26</v>
      </c>
    </row>
    <row r="65" spans="3:17" ht="13" hidden="1" customHeight="1" x14ac:dyDescent="0.15">
      <c r="C65" s="154" t="s">
        <v>4167</v>
      </c>
      <c r="D65" s="155" t="s">
        <v>66</v>
      </c>
      <c r="E65" s="154"/>
      <c r="F65" s="159" t="e">
        <f>+VLOOKUP(C65,'[1]Notas 1º-PI'!$B$2:$E$67,2,"FALSO")</f>
        <v>#N/A</v>
      </c>
      <c r="G65" s="159"/>
      <c r="H65" s="125"/>
      <c r="I65" s="126"/>
      <c r="J65" s="165"/>
      <c r="K65" s="166"/>
      <c r="L65" s="166"/>
      <c r="M65" s="158"/>
      <c r="N65" s="127"/>
      <c r="O65" s="128"/>
      <c r="P65" s="124"/>
      <c r="Q65" s="128"/>
    </row>
    <row r="66" spans="3:17" hidden="1" x14ac:dyDescent="0.15">
      <c r="C66" s="154" t="s">
        <v>4168</v>
      </c>
      <c r="D66" s="155" t="s">
        <v>68</v>
      </c>
      <c r="E66" s="154" t="str">
        <f>+IF(F66&gt;0,"SI","NO")</f>
        <v>SI</v>
      </c>
      <c r="F66" s="156">
        <f>+VLOOKUP(C66,'[1]Notas 1º-PI'!$B$2:$E$67,2,"FALSO")</f>
        <v>10.84</v>
      </c>
      <c r="G66" s="156">
        <f>+VLOOKUP(C66,'[1]Notas 1º-PI'!$B$2:$E$67,3,"FALSO")</f>
        <v>0.47</v>
      </c>
      <c r="H66" s="23">
        <f>+G66+F66</f>
        <v>11.31</v>
      </c>
      <c r="I66" s="157">
        <f>+VLOOKUP(C66,'[1]Notas 1º-PI'!$B$2:$F$67,5,"FALSO")</f>
        <v>64</v>
      </c>
      <c r="J66" s="127" t="s">
        <v>69</v>
      </c>
      <c r="K66" s="164" t="s">
        <v>4148</v>
      </c>
      <c r="L66" s="125"/>
      <c r="M66" s="158"/>
      <c r="N66" s="136" t="str">
        <f>+VLOOKUP(C66,'[1]Notas 3º - PI'!$B$2:$C$55,2,"FALSO")</f>
        <v>SI</v>
      </c>
      <c r="O66" s="128" t="e">
        <f>VLOOKUP(C66,'[1]Definitivo PI'!$A$2:$D$43,4,"FALSO")</f>
        <v>#N/A</v>
      </c>
      <c r="P66" s="124"/>
      <c r="Q66" s="128"/>
    </row>
    <row r="67" spans="3:17" ht="13" hidden="1" customHeight="1" x14ac:dyDescent="0.15">
      <c r="C67" s="154" t="s">
        <v>4169</v>
      </c>
      <c r="D67" s="155" t="s">
        <v>66</v>
      </c>
      <c r="E67" s="154" t="str">
        <f>+IF(F67&gt;0,"SI","NO")</f>
        <v>SI</v>
      </c>
      <c r="F67" s="156">
        <f>+VLOOKUP(C67,'[1]Notas 1º-PI'!$B$2:$E$67,2,"FALSO")</f>
        <v>13.94</v>
      </c>
      <c r="G67" s="156">
        <f>+VLOOKUP(C67,'[1]Notas 1º-PI'!$B$2:$E$67,3,"FALSO")</f>
        <v>0.78</v>
      </c>
      <c r="H67" s="23">
        <f>+G67+F67</f>
        <v>14.719999999999999</v>
      </c>
      <c r="I67" s="157">
        <f>+VLOOKUP(C67,'[1]Notas 1º-PI'!$B$2:$F$67,5,"FALSO")</f>
        <v>27</v>
      </c>
      <c r="J67" s="127"/>
      <c r="K67" s="125" t="e">
        <f>+VLOOKUP(C67,'[1]Notas 2º - PI'!$B$2:$C$32,2,"FALSO")</f>
        <v>#N/A</v>
      </c>
      <c r="L67" s="125"/>
      <c r="M67" s="158"/>
      <c r="N67" s="127"/>
      <c r="O67" s="128"/>
      <c r="P67" s="124"/>
      <c r="Q67" s="128"/>
    </row>
    <row r="68" spans="3:17" ht="13" hidden="1" customHeight="1" x14ac:dyDescent="0.15">
      <c r="C68" s="154" t="s">
        <v>4170</v>
      </c>
      <c r="D68" s="155" t="s">
        <v>68</v>
      </c>
      <c r="E68" s="154"/>
      <c r="F68" s="159" t="e">
        <f>+VLOOKUP(C68,'[1]Notas 1º-PI'!$B$2:$E$67,2,"FALSO")</f>
        <v>#N/A</v>
      </c>
      <c r="G68" s="159"/>
      <c r="H68" s="125"/>
      <c r="I68" s="126"/>
      <c r="J68" s="160"/>
      <c r="K68" s="161"/>
      <c r="L68" s="161"/>
      <c r="M68" s="158"/>
      <c r="N68" s="127"/>
      <c r="O68" s="128"/>
      <c r="P68" s="124"/>
      <c r="Q68" s="128"/>
    </row>
    <row r="69" spans="3:17" ht="13" hidden="1" customHeight="1" x14ac:dyDescent="0.15">
      <c r="C69" s="154" t="s">
        <v>4171</v>
      </c>
      <c r="D69" s="155" t="s">
        <v>79</v>
      </c>
      <c r="E69" s="154"/>
      <c r="F69" s="159" t="e">
        <f>+VLOOKUP(C69,'[1]Notas 1º-PI'!$B$2:$E$67,2,"FALSO")</f>
        <v>#N/A</v>
      </c>
      <c r="G69" s="159"/>
      <c r="H69" s="125"/>
      <c r="I69" s="126"/>
      <c r="J69" s="162"/>
      <c r="K69" s="163"/>
      <c r="L69" s="163"/>
      <c r="M69" s="158"/>
      <c r="N69" s="127"/>
      <c r="O69" s="128"/>
      <c r="P69" s="124"/>
      <c r="Q69" s="128"/>
    </row>
    <row r="70" spans="3:17" x14ac:dyDescent="0.15">
      <c r="C70" s="154" t="s">
        <v>4172</v>
      </c>
      <c r="D70" s="155" t="s">
        <v>79</v>
      </c>
      <c r="E70" s="154" t="s">
        <v>69</v>
      </c>
      <c r="F70" s="164" t="s">
        <v>4148</v>
      </c>
      <c r="G70" s="159"/>
      <c r="H70" s="125"/>
      <c r="I70" s="126"/>
      <c r="J70" s="127" t="s">
        <v>69</v>
      </c>
      <c r="K70" s="164" t="s">
        <v>4148</v>
      </c>
      <c r="L70" s="125"/>
      <c r="M70" s="158"/>
      <c r="N70" s="136" t="str">
        <f>+VLOOKUP(C70,'[1]Notas 3º - PI'!$B$2:$C$55,2,"FALSO")</f>
        <v>SI</v>
      </c>
      <c r="O70" s="137">
        <f>VLOOKUP(C70,'[1]Definitivo PI'!$A$2:$D$43,4,"FALSO")</f>
        <v>23.88</v>
      </c>
      <c r="P70" s="133">
        <f>VLOOKUP(C70,'[1]Definitivo PI'!$A$2:$E$43,5,"FALSO")</f>
        <v>54.73</v>
      </c>
      <c r="Q70" s="137">
        <v>27</v>
      </c>
    </row>
    <row r="71" spans="3:17" x14ac:dyDescent="0.15">
      <c r="C71" s="154" t="s">
        <v>4173</v>
      </c>
      <c r="D71" s="155" t="s">
        <v>68</v>
      </c>
      <c r="E71" s="154" t="str">
        <f>+IF(F71&gt;0,"SI","NO")</f>
        <v>SI</v>
      </c>
      <c r="F71" s="156">
        <f>+VLOOKUP(C71,'[1]Notas 1º-PI'!$B$2:$E$67,2,"FALSO")</f>
        <v>13.29</v>
      </c>
      <c r="G71" s="156">
        <f>+VLOOKUP(C71,'[1]Notas 1º-PI'!$B$2:$E$67,3,"FALSO")</f>
        <v>1.1000000000000001</v>
      </c>
      <c r="H71" s="23">
        <f>+G71+F71</f>
        <v>14.389999999999999</v>
      </c>
      <c r="I71" s="157">
        <f>+VLOOKUP(C71,'[1]Notas 1º-PI'!$B$2:$F$67,5,"FALSO")</f>
        <v>30</v>
      </c>
      <c r="J71" s="127" t="str">
        <f>+IF(K71&gt;0,"SI","NO")</f>
        <v>SI</v>
      </c>
      <c r="K71" s="125">
        <f>+VLOOKUP(C71,'[1]Notas 2º - PI'!$B$2:$C$32,2,"FALSO")</f>
        <v>15.99</v>
      </c>
      <c r="L71" s="125">
        <f>+K71+H71</f>
        <v>30.38</v>
      </c>
      <c r="M71" s="158">
        <v>20</v>
      </c>
      <c r="N71" s="136" t="str">
        <f>+VLOOKUP(C71,'[1]Notas 3º - PI'!$B$2:$C$55,2,"FALSO")</f>
        <v>SI</v>
      </c>
      <c r="O71" s="137">
        <f>VLOOKUP(C71,'[1]Definitivo PI'!$A$2:$D$43,4,"FALSO")</f>
        <v>26.48</v>
      </c>
      <c r="P71" s="133">
        <f>VLOOKUP(C71,'[1]Definitivo PI'!$A$2:$E$43,5,"FALSO")</f>
        <v>56.86</v>
      </c>
      <c r="Q71" s="137">
        <v>20</v>
      </c>
    </row>
    <row r="72" spans="3:17" ht="13" hidden="1" customHeight="1" x14ac:dyDescent="0.15">
      <c r="C72" s="154" t="s">
        <v>4174</v>
      </c>
      <c r="D72" s="155" t="s">
        <v>79</v>
      </c>
      <c r="E72" s="154"/>
      <c r="F72" s="159" t="e">
        <f>+VLOOKUP(C72,'[1]Notas 1º-PI'!$B$2:$E$67,2,"FALSO")</f>
        <v>#N/A</v>
      </c>
      <c r="G72" s="159"/>
      <c r="H72" s="125"/>
      <c r="I72" s="126"/>
      <c r="J72" s="165"/>
      <c r="K72" s="166"/>
      <c r="L72" s="166"/>
      <c r="M72" s="158"/>
      <c r="N72" s="127"/>
      <c r="O72" s="128"/>
      <c r="P72" s="124"/>
      <c r="Q72" s="128"/>
    </row>
    <row r="73" spans="3:17" ht="13" hidden="1" customHeight="1" x14ac:dyDescent="0.15">
      <c r="C73" s="154" t="s">
        <v>4175</v>
      </c>
      <c r="D73" s="155" t="s">
        <v>66</v>
      </c>
      <c r="E73" s="154" t="s">
        <v>69</v>
      </c>
      <c r="F73" s="159" t="e">
        <f>+VLOOKUP(C73,'[1]Notas 1º-PI'!$B$2:$E$67,2,"FALSO")</f>
        <v>#N/A</v>
      </c>
      <c r="G73" s="159"/>
      <c r="H73" s="125"/>
      <c r="I73" s="126"/>
      <c r="J73" s="127"/>
      <c r="K73" s="125" t="e">
        <f>+VLOOKUP(C73,'[1]Notas 2º - PI'!$B$2:$C$32,2,"FALSO")</f>
        <v>#N/A</v>
      </c>
      <c r="L73" s="125"/>
      <c r="M73" s="158"/>
      <c r="N73" s="127"/>
      <c r="O73" s="128"/>
      <c r="P73" s="124"/>
      <c r="Q73" s="128"/>
    </row>
    <row r="74" spans="3:17" ht="13" hidden="1" customHeight="1" x14ac:dyDescent="0.15">
      <c r="C74" s="154" t="s">
        <v>4176</v>
      </c>
      <c r="D74" s="155" t="s">
        <v>60</v>
      </c>
      <c r="E74" s="154" t="str">
        <f>+IF(F74&gt;0,"SI","NO")</f>
        <v>SI</v>
      </c>
      <c r="F74" s="156">
        <f>+VLOOKUP(C74,'[1]Notas 1º-PI'!$B$2:$E$67,2,"FALSO")</f>
        <v>12.81</v>
      </c>
      <c r="G74" s="156">
        <f>+VLOOKUP(C74,'[1]Notas 1º-PI'!$B$2:$E$67,3,"FALSO")</f>
        <v>3</v>
      </c>
      <c r="H74" s="23">
        <f>+G74+F74</f>
        <v>15.81</v>
      </c>
      <c r="I74" s="157">
        <f>+VLOOKUP(C74,'[1]Notas 1º-PI'!$B$2:$F$67,5,"FALSO")</f>
        <v>18</v>
      </c>
      <c r="J74" s="127"/>
      <c r="K74" s="125" t="e">
        <f>+VLOOKUP(C74,'[1]Notas 2º - PI'!$B$2:$C$32,2,"FALSO")</f>
        <v>#N/A</v>
      </c>
      <c r="L74" s="125"/>
      <c r="M74" s="158"/>
      <c r="N74" s="127"/>
      <c r="O74" s="128"/>
      <c r="P74" s="124"/>
      <c r="Q74" s="128"/>
    </row>
    <row r="75" spans="3:17" ht="13" hidden="1" customHeight="1" x14ac:dyDescent="0.15">
      <c r="C75" s="154" t="s">
        <v>4177</v>
      </c>
      <c r="D75" s="155" t="s">
        <v>79</v>
      </c>
      <c r="E75" s="154" t="s">
        <v>69</v>
      </c>
      <c r="F75" s="159" t="e">
        <f>+VLOOKUP(C75,'[1]Notas 1º-PI'!$B$2:$E$67,2,"FALSO")</f>
        <v>#N/A</v>
      </c>
      <c r="G75" s="159"/>
      <c r="H75" s="125"/>
      <c r="I75" s="126"/>
      <c r="J75" s="127"/>
      <c r="K75" s="125" t="e">
        <f>+VLOOKUP(C75,'[1]Notas 2º - PI'!$B$2:$C$32,2,"FALSO")</f>
        <v>#N/A</v>
      </c>
      <c r="L75" s="125"/>
      <c r="M75" s="158"/>
      <c r="N75" s="127"/>
      <c r="O75" s="128"/>
      <c r="P75" s="124"/>
      <c r="Q75" s="128"/>
    </row>
    <row r="76" spans="3:17" ht="13" hidden="1" customHeight="1" x14ac:dyDescent="0.15">
      <c r="C76" s="154" t="s">
        <v>4178</v>
      </c>
      <c r="D76" s="155" t="s">
        <v>68</v>
      </c>
      <c r="E76" s="154"/>
      <c r="F76" s="159" t="e">
        <f>+VLOOKUP(C76,'[1]Notas 1º-PI'!$B$2:$E$67,2,"FALSO")</f>
        <v>#N/A</v>
      </c>
      <c r="G76" s="159"/>
      <c r="H76" s="125"/>
      <c r="I76" s="126"/>
      <c r="J76" s="165"/>
      <c r="K76" s="166"/>
      <c r="L76" s="166"/>
      <c r="M76" s="158"/>
      <c r="N76" s="127"/>
      <c r="O76" s="128"/>
      <c r="P76" s="124"/>
      <c r="Q76" s="128"/>
    </row>
    <row r="77" spans="3:17" x14ac:dyDescent="0.15">
      <c r="C77" s="154" t="s">
        <v>4179</v>
      </c>
      <c r="D77" s="155" t="s">
        <v>68</v>
      </c>
      <c r="E77" s="154" t="s">
        <v>69</v>
      </c>
      <c r="F77" s="164" t="s">
        <v>4148</v>
      </c>
      <c r="G77" s="159"/>
      <c r="H77" s="125"/>
      <c r="I77" s="126"/>
      <c r="J77" s="127" t="s">
        <v>69</v>
      </c>
      <c r="K77" s="164" t="s">
        <v>4148</v>
      </c>
      <c r="L77" s="125"/>
      <c r="M77" s="158"/>
      <c r="N77" s="136" t="str">
        <f>+VLOOKUP(C77,'[1]Notas 3º - PI'!$B$2:$C$55,2,"FALSO")</f>
        <v>SI</v>
      </c>
      <c r="O77" s="137">
        <f>VLOOKUP(C77,'[1]Definitivo PI'!$A$2:$D$43,4,"FALSO")</f>
        <v>22.4</v>
      </c>
      <c r="P77" s="133">
        <f>VLOOKUP(C77,'[1]Definitivo PI'!$A$2:$E$43,5,"FALSO")</f>
        <v>52.5</v>
      </c>
      <c r="Q77" s="137">
        <v>33</v>
      </c>
    </row>
    <row r="78" spans="3:17" ht="13" hidden="1" customHeight="1" x14ac:dyDescent="0.15">
      <c r="C78" s="154" t="s">
        <v>4180</v>
      </c>
      <c r="D78" s="155" t="s">
        <v>60</v>
      </c>
      <c r="E78" s="154" t="s">
        <v>69</v>
      </c>
      <c r="F78" s="159" t="e">
        <f>+VLOOKUP(C78,'[1]Notas 1º-PI'!$B$2:$E$67,2,"FALSO")</f>
        <v>#N/A</v>
      </c>
      <c r="G78" s="159"/>
      <c r="H78" s="125"/>
      <c r="I78" s="126"/>
      <c r="J78" s="127"/>
      <c r="K78" s="125" t="e">
        <f>+VLOOKUP(C78,'[1]Notas 2º - PI'!$B$2:$C$32,2,"FALSO")</f>
        <v>#N/A</v>
      </c>
      <c r="L78" s="125"/>
      <c r="M78" s="158"/>
      <c r="N78" s="127"/>
      <c r="O78" s="128"/>
      <c r="P78" s="124"/>
      <c r="Q78" s="128"/>
    </row>
    <row r="79" spans="3:17" ht="13" hidden="1" customHeight="1" x14ac:dyDescent="0.15">
      <c r="C79" s="154" t="s">
        <v>4181</v>
      </c>
      <c r="D79" s="155" t="s">
        <v>68</v>
      </c>
      <c r="E79" s="154"/>
      <c r="F79" s="159" t="e">
        <f>+VLOOKUP(C79,'[1]Notas 1º-PI'!$B$2:$E$67,2,"FALSO")</f>
        <v>#N/A</v>
      </c>
      <c r="G79" s="159"/>
      <c r="H79" s="125"/>
      <c r="I79" s="126"/>
      <c r="J79" s="160"/>
      <c r="K79" s="161"/>
      <c r="L79" s="161"/>
      <c r="M79" s="158"/>
      <c r="N79" s="127"/>
      <c r="O79" s="128"/>
      <c r="P79" s="124"/>
      <c r="Q79" s="128"/>
    </row>
    <row r="80" spans="3:17" ht="13" hidden="1" customHeight="1" x14ac:dyDescent="0.15">
      <c r="C80" s="154" t="s">
        <v>4182</v>
      </c>
      <c r="D80" s="155" t="s">
        <v>85</v>
      </c>
      <c r="E80" s="154"/>
      <c r="F80" s="159" t="e">
        <f>+VLOOKUP(C80,'[1]Notas 1º-PI'!$B$2:$E$67,2,"FALSO")</f>
        <v>#N/A</v>
      </c>
      <c r="G80" s="159"/>
      <c r="H80" s="125"/>
      <c r="I80" s="126"/>
      <c r="J80" s="162"/>
      <c r="K80" s="163"/>
      <c r="L80" s="163"/>
      <c r="M80" s="158"/>
      <c r="N80" s="127"/>
      <c r="O80" s="128"/>
      <c r="P80" s="124"/>
      <c r="Q80" s="128"/>
    </row>
    <row r="81" spans="3:17" ht="13" hidden="1" customHeight="1" x14ac:dyDescent="0.15">
      <c r="C81" s="154" t="s">
        <v>4183</v>
      </c>
      <c r="D81" s="155" t="s">
        <v>66</v>
      </c>
      <c r="E81" s="154" t="s">
        <v>69</v>
      </c>
      <c r="F81" s="159" t="e">
        <f>+VLOOKUP(C81,'[1]Notas 1º-PI'!$B$2:$E$67,2,"FALSO")</f>
        <v>#N/A</v>
      </c>
      <c r="G81" s="159"/>
      <c r="H81" s="125"/>
      <c r="I81" s="126"/>
      <c r="J81" s="127"/>
      <c r="K81" s="125" t="e">
        <f>+VLOOKUP(C81,'[1]Notas 2º - PI'!$B$2:$C$32,2,"FALSO")</f>
        <v>#N/A</v>
      </c>
      <c r="L81" s="125"/>
      <c r="M81" s="158"/>
      <c r="N81" s="127"/>
      <c r="O81" s="128"/>
      <c r="P81" s="124"/>
      <c r="Q81" s="128"/>
    </row>
    <row r="82" spans="3:17" x14ac:dyDescent="0.15">
      <c r="C82" s="154" t="s">
        <v>4184</v>
      </c>
      <c r="D82" s="155" t="s">
        <v>66</v>
      </c>
      <c r="E82" s="154" t="str">
        <f>+IF(F82&gt;0,"SI","NO")</f>
        <v>SI</v>
      </c>
      <c r="F82" s="156">
        <f>+VLOOKUP(C82,'[1]Notas 1º-PI'!$B$2:$E$67,2,"FALSO")</f>
        <v>15.98</v>
      </c>
      <c r="G82" s="156">
        <f>+VLOOKUP(C82,'[1]Notas 1º-PI'!$B$2:$E$67,3,"FALSO")</f>
        <v>0.63</v>
      </c>
      <c r="H82" s="23">
        <f>+G82+F82</f>
        <v>16.61</v>
      </c>
      <c r="I82" s="157">
        <f>+VLOOKUP(C82,'[1]Notas 1º-PI'!$B$2:$F$67,5,"FALSO")</f>
        <v>11</v>
      </c>
      <c r="J82" s="127" t="str">
        <f>+IF(K82&gt;0,"SI","NO")</f>
        <v>SI</v>
      </c>
      <c r="K82" s="125">
        <f>+VLOOKUP(C82,'[1]Notas 2º - PI'!$B$2:$C$32,2,"FALSO")</f>
        <v>16.16</v>
      </c>
      <c r="L82" s="125">
        <f>+K82+H82</f>
        <v>32.769999999999996</v>
      </c>
      <c r="M82" s="158">
        <v>13</v>
      </c>
      <c r="N82" s="136" t="str">
        <f>+VLOOKUP(C82,'[1]Notas 3º - PI'!$B$2:$C$55,2,"FALSO")</f>
        <v>SI</v>
      </c>
      <c r="O82" s="137">
        <f>VLOOKUP(C82,'[1]Definitivo PI'!$A$2:$D$43,4,"FALSO")</f>
        <v>24.25</v>
      </c>
      <c r="P82" s="133">
        <f>VLOOKUP(C82,'[1]Definitivo PI'!$A$2:$E$43,5,"FALSO")</f>
        <v>57.02</v>
      </c>
      <c r="Q82" s="137">
        <v>19</v>
      </c>
    </row>
    <row r="83" spans="3:17" ht="13" hidden="1" customHeight="1" x14ac:dyDescent="0.15">
      <c r="C83" s="154" t="s">
        <v>4185</v>
      </c>
      <c r="D83" s="155" t="s">
        <v>68</v>
      </c>
      <c r="E83" s="154"/>
      <c r="F83" s="159" t="e">
        <f>+VLOOKUP(C83,'[1]Notas 1º-PI'!$B$2:$E$67,2,"FALSO")</f>
        <v>#N/A</v>
      </c>
      <c r="G83" s="159"/>
      <c r="H83" s="125"/>
      <c r="I83" s="126"/>
      <c r="J83" s="165"/>
      <c r="K83" s="166"/>
      <c r="L83" s="166"/>
      <c r="M83" s="158"/>
      <c r="N83" s="127"/>
      <c r="O83" s="128"/>
      <c r="P83" s="124"/>
      <c r="Q83" s="128"/>
    </row>
    <row r="84" spans="3:17" ht="13" hidden="1" customHeight="1" x14ac:dyDescent="0.15">
      <c r="C84" s="154" t="s">
        <v>4186</v>
      </c>
      <c r="D84" s="155" t="s">
        <v>79</v>
      </c>
      <c r="E84" s="154" t="s">
        <v>69</v>
      </c>
      <c r="F84" s="159" t="e">
        <f>+VLOOKUP(C84,'[1]Notas 1º-PI'!$B$2:$E$67,2,"FALSO")</f>
        <v>#N/A</v>
      </c>
      <c r="G84" s="159"/>
      <c r="H84" s="125"/>
      <c r="I84" s="126"/>
      <c r="J84" s="127"/>
      <c r="K84" s="125" t="e">
        <f>+VLOOKUP(C84,'[1]Notas 2º - PI'!$B$2:$C$32,2,"FALSO")</f>
        <v>#N/A</v>
      </c>
      <c r="L84" s="125"/>
      <c r="M84" s="158"/>
      <c r="N84" s="127"/>
      <c r="O84" s="128"/>
      <c r="P84" s="124"/>
      <c r="Q84" s="128"/>
    </row>
    <row r="85" spans="3:17" ht="13" hidden="1" customHeight="1" x14ac:dyDescent="0.15">
      <c r="C85" s="154" t="s">
        <v>4187</v>
      </c>
      <c r="D85" s="155" t="s">
        <v>72</v>
      </c>
      <c r="E85" s="154"/>
      <c r="F85" s="159" t="e">
        <f>+VLOOKUP(C85,'[1]Notas 1º-PI'!$B$2:$E$67,2,"FALSO")</f>
        <v>#N/A</v>
      </c>
      <c r="G85" s="159"/>
      <c r="H85" s="125"/>
      <c r="I85" s="126"/>
      <c r="J85" s="160"/>
      <c r="K85" s="161"/>
      <c r="L85" s="161"/>
      <c r="M85" s="158"/>
      <c r="N85" s="127"/>
      <c r="O85" s="128"/>
      <c r="P85" s="124"/>
      <c r="Q85" s="128"/>
    </row>
    <row r="86" spans="3:17" ht="13" hidden="1" customHeight="1" x14ac:dyDescent="0.15">
      <c r="C86" s="154" t="s">
        <v>4188</v>
      </c>
      <c r="D86" s="155" t="s">
        <v>66</v>
      </c>
      <c r="E86" s="154"/>
      <c r="F86" s="159" t="e">
        <f>+VLOOKUP(C86,'[1]Notas 1º-PI'!$B$2:$E$67,2,"FALSO")</f>
        <v>#N/A</v>
      </c>
      <c r="G86" s="159"/>
      <c r="H86" s="125"/>
      <c r="I86" s="126"/>
      <c r="J86" s="127"/>
      <c r="K86" s="125"/>
      <c r="L86" s="125"/>
      <c r="M86" s="158"/>
      <c r="N86" s="127"/>
      <c r="O86" s="128"/>
      <c r="P86" s="124"/>
      <c r="Q86" s="128"/>
    </row>
    <row r="87" spans="3:17" ht="13" hidden="1" customHeight="1" x14ac:dyDescent="0.15">
      <c r="C87" s="154" t="s">
        <v>4189</v>
      </c>
      <c r="D87" s="155" t="s">
        <v>68</v>
      </c>
      <c r="E87" s="154"/>
      <c r="F87" s="159" t="e">
        <f>+VLOOKUP(C87,'[1]Notas 1º-PI'!$B$2:$E$67,2,"FALSO")</f>
        <v>#N/A</v>
      </c>
      <c r="G87" s="159"/>
      <c r="H87" s="125"/>
      <c r="I87" s="126"/>
      <c r="J87" s="162"/>
      <c r="K87" s="163"/>
      <c r="L87" s="163"/>
      <c r="M87" s="158"/>
      <c r="N87" s="127"/>
      <c r="O87" s="128"/>
      <c r="P87" s="124"/>
      <c r="Q87" s="128"/>
    </row>
    <row r="88" spans="3:17" ht="13" hidden="1" customHeight="1" x14ac:dyDescent="0.15">
      <c r="C88" s="154" t="s">
        <v>4190</v>
      </c>
      <c r="D88" s="155" t="s">
        <v>60</v>
      </c>
      <c r="E88" s="154" t="str">
        <f>+IF(F88&gt;0,"SI","NO")</f>
        <v>SI</v>
      </c>
      <c r="F88" s="156">
        <f>+VLOOKUP(C88,'[1]Notas 1º-PI'!$B$2:$E$67,2,"FALSO")</f>
        <v>11.8</v>
      </c>
      <c r="G88" s="156">
        <f>+VLOOKUP(C88,'[1]Notas 1º-PI'!$B$2:$E$67,3,"FALSO")</f>
        <v>0.31</v>
      </c>
      <c r="H88" s="23">
        <f>+G88+F88</f>
        <v>12.110000000000001</v>
      </c>
      <c r="I88" s="157">
        <f>+VLOOKUP(C88,'[1]Notas 1º-PI'!$B$2:$F$67,5,"FALSO")</f>
        <v>57</v>
      </c>
      <c r="J88" s="127"/>
      <c r="K88" s="125" t="e">
        <f>+VLOOKUP(C88,'[1]Notas 2º - PI'!$B$2:$C$32,2,"FALSO")</f>
        <v>#N/A</v>
      </c>
      <c r="L88" s="125"/>
      <c r="M88" s="158"/>
      <c r="N88" s="127"/>
      <c r="O88" s="128"/>
      <c r="P88" s="124"/>
      <c r="Q88" s="128"/>
    </row>
    <row r="89" spans="3:17" ht="13" hidden="1" customHeight="1" x14ac:dyDescent="0.15">
      <c r="C89" s="154" t="s">
        <v>4191</v>
      </c>
      <c r="D89" s="155" t="s">
        <v>79</v>
      </c>
      <c r="E89" s="154" t="s">
        <v>69</v>
      </c>
      <c r="F89" s="159" t="e">
        <f>+VLOOKUP(C89,'[1]Notas 1º-PI'!$B$2:$E$67,2,"FALSO")</f>
        <v>#N/A</v>
      </c>
      <c r="G89" s="159"/>
      <c r="H89" s="125"/>
      <c r="I89" s="126"/>
      <c r="J89" s="127"/>
      <c r="K89" s="125" t="e">
        <f>+VLOOKUP(C89,'[1]Notas 2º - PI'!$B$2:$C$32,2,"FALSO")</f>
        <v>#N/A</v>
      </c>
      <c r="L89" s="125"/>
      <c r="M89" s="158"/>
      <c r="N89" s="127"/>
      <c r="O89" s="128"/>
      <c r="P89" s="124"/>
      <c r="Q89" s="128"/>
    </row>
    <row r="90" spans="3:17" ht="13" hidden="1" customHeight="1" x14ac:dyDescent="0.15">
      <c r="C90" s="154" t="s">
        <v>4192</v>
      </c>
      <c r="D90" s="155" t="s">
        <v>82</v>
      </c>
      <c r="E90" s="154" t="str">
        <f>+IF(F90&gt;0,"SI","NO")</f>
        <v>SI</v>
      </c>
      <c r="F90" s="156">
        <f>+VLOOKUP(C90,'[1]Notas 1º-PI'!$B$2:$E$67,2,"FALSO")</f>
        <v>15.21</v>
      </c>
      <c r="G90" s="156">
        <f>+VLOOKUP(C90,'[1]Notas 1º-PI'!$B$2:$E$67,3,"FALSO")</f>
        <v>0.94</v>
      </c>
      <c r="H90" s="23">
        <f>+G90+F90</f>
        <v>16.150000000000002</v>
      </c>
      <c r="I90" s="157">
        <f>+VLOOKUP(C90,'[1]Notas 1º-PI'!$B$2:$F$67,5,"FALSO")</f>
        <v>14</v>
      </c>
      <c r="J90" s="127" t="str">
        <f>+IF(K90&gt;0,"SI","NO")</f>
        <v>SI</v>
      </c>
      <c r="K90" s="125">
        <f>+VLOOKUP(C90,'[1]Notas 2º - PI'!$B$2:$C$32,2,"FALSO")</f>
        <v>17.5</v>
      </c>
      <c r="L90" s="125">
        <f>+K90+H90</f>
        <v>33.650000000000006</v>
      </c>
      <c r="M90" s="158">
        <v>10</v>
      </c>
      <c r="N90" s="127" t="e">
        <f>+VLOOKUP(C90,'[1]Notas 3º - PI'!$B$2:$C$55,2,"FALSO")</f>
        <v>#N/A</v>
      </c>
      <c r="O90" s="128"/>
      <c r="P90" s="124"/>
      <c r="Q90" s="128"/>
    </row>
    <row r="91" spans="3:17" ht="13" hidden="1" customHeight="1" x14ac:dyDescent="0.15">
      <c r="C91" s="154" t="s">
        <v>4193</v>
      </c>
      <c r="D91" s="155" t="s">
        <v>72</v>
      </c>
      <c r="E91" s="154"/>
      <c r="F91" s="159" t="e">
        <f>+VLOOKUP(C91,'[1]Notas 1º-PI'!$B$2:$E$67,2,"FALSO")</f>
        <v>#N/A</v>
      </c>
      <c r="G91" s="159"/>
      <c r="H91" s="125"/>
      <c r="I91" s="126"/>
      <c r="J91" s="160"/>
      <c r="K91" s="161"/>
      <c r="L91" s="161"/>
      <c r="M91" s="158"/>
      <c r="N91" s="127"/>
      <c r="O91" s="128"/>
      <c r="P91" s="124"/>
      <c r="Q91" s="128"/>
    </row>
    <row r="92" spans="3:17" ht="13" hidden="1" customHeight="1" x14ac:dyDescent="0.15">
      <c r="C92" s="154" t="s">
        <v>4194</v>
      </c>
      <c r="D92" s="155" t="s">
        <v>85</v>
      </c>
      <c r="E92" s="154"/>
      <c r="F92" s="159" t="e">
        <f>+VLOOKUP(C92,'[1]Notas 1º-PI'!$B$2:$E$67,2,"FALSO")</f>
        <v>#N/A</v>
      </c>
      <c r="G92" s="159"/>
      <c r="H92" s="125"/>
      <c r="I92" s="126"/>
      <c r="J92" s="127"/>
      <c r="K92" s="125"/>
      <c r="L92" s="125"/>
      <c r="M92" s="158"/>
      <c r="N92" s="127"/>
      <c r="O92" s="128"/>
      <c r="P92" s="124"/>
      <c r="Q92" s="128"/>
    </row>
    <row r="93" spans="3:17" ht="13" hidden="1" customHeight="1" x14ac:dyDescent="0.15">
      <c r="C93" s="154" t="s">
        <v>4195</v>
      </c>
      <c r="D93" s="155" t="s">
        <v>66</v>
      </c>
      <c r="E93" s="154"/>
      <c r="F93" s="159" t="e">
        <f>+VLOOKUP(C93,'[1]Notas 1º-PI'!$B$2:$E$67,2,"FALSO")</f>
        <v>#N/A</v>
      </c>
      <c r="G93" s="159"/>
      <c r="H93" s="125"/>
      <c r="I93" s="126"/>
      <c r="J93" s="162"/>
      <c r="K93" s="163"/>
      <c r="L93" s="163"/>
      <c r="M93" s="158"/>
      <c r="N93" s="127"/>
      <c r="O93" s="128"/>
      <c r="P93" s="124"/>
      <c r="Q93" s="128"/>
    </row>
    <row r="94" spans="3:17" x14ac:dyDescent="0.15">
      <c r="C94" s="154" t="s">
        <v>4196</v>
      </c>
      <c r="D94" s="155" t="s">
        <v>66</v>
      </c>
      <c r="E94" s="154" t="s">
        <v>69</v>
      </c>
      <c r="F94" s="164" t="s">
        <v>4148</v>
      </c>
      <c r="G94" s="159"/>
      <c r="H94" s="125"/>
      <c r="I94" s="126"/>
      <c r="J94" s="127" t="s">
        <v>69</v>
      </c>
      <c r="K94" s="164" t="s">
        <v>4148</v>
      </c>
      <c r="L94" s="125"/>
      <c r="M94" s="158"/>
      <c r="N94" s="136" t="str">
        <f>+VLOOKUP(C94,'[1]Notas 3º - PI'!$B$2:$C$55,2,"FALSO")</f>
        <v>SI</v>
      </c>
      <c r="O94" s="137">
        <f>VLOOKUP(C94,'[1]Definitivo PI'!$A$2:$D$43,4,"FALSO")</f>
        <v>28.38</v>
      </c>
      <c r="P94" s="133">
        <f>VLOOKUP(C94,'[1]Definitivo PI'!$A$2:$E$43,5,"FALSO")</f>
        <v>57.78</v>
      </c>
      <c r="Q94" s="137">
        <v>15</v>
      </c>
    </row>
    <row r="95" spans="3:17" ht="13" hidden="1" customHeight="1" x14ac:dyDescent="0.15">
      <c r="C95" s="154" t="s">
        <v>4197</v>
      </c>
      <c r="D95" s="155" t="s">
        <v>68</v>
      </c>
      <c r="E95" s="154"/>
      <c r="F95" s="159" t="e">
        <f>+VLOOKUP(C95,'[1]Notas 1º-PI'!$B$2:$E$67,2,"FALSO")</f>
        <v>#N/A</v>
      </c>
      <c r="G95" s="159"/>
      <c r="H95" s="125"/>
      <c r="I95" s="126"/>
      <c r="J95" s="160"/>
      <c r="K95" s="161"/>
      <c r="L95" s="161"/>
      <c r="M95" s="158"/>
      <c r="N95" s="127"/>
      <c r="O95" s="128"/>
      <c r="P95" s="124"/>
      <c r="Q95" s="128"/>
    </row>
    <row r="96" spans="3:17" ht="13" hidden="1" customHeight="1" x14ac:dyDescent="0.15">
      <c r="C96" s="154" t="s">
        <v>4198</v>
      </c>
      <c r="D96" s="155" t="s">
        <v>64</v>
      </c>
      <c r="E96" s="154"/>
      <c r="F96" s="159" t="e">
        <f>+VLOOKUP(C96,'[1]Notas 1º-PI'!$B$2:$E$67,2,"FALSO")</f>
        <v>#N/A</v>
      </c>
      <c r="G96" s="159"/>
      <c r="H96" s="125"/>
      <c r="I96" s="126"/>
      <c r="J96" s="162"/>
      <c r="K96" s="163"/>
      <c r="L96" s="163"/>
      <c r="M96" s="158"/>
      <c r="N96" s="127"/>
      <c r="O96" s="128"/>
      <c r="P96" s="124"/>
      <c r="Q96" s="128"/>
    </row>
    <row r="97" spans="3:17" ht="13" hidden="1" customHeight="1" x14ac:dyDescent="0.15">
      <c r="C97" s="154" t="s">
        <v>4199</v>
      </c>
      <c r="D97" s="155" t="s">
        <v>72</v>
      </c>
      <c r="E97" s="154" t="str">
        <f>+IF(F97&gt;0,"SI","NO")</f>
        <v>SI</v>
      </c>
      <c r="F97" s="156">
        <f>+VLOOKUP(C97,'[1]Notas 1º-PI'!$B$2:$E$67,2,"FALSO")</f>
        <v>11.77</v>
      </c>
      <c r="G97" s="156">
        <f>+VLOOKUP(C97,'[1]Notas 1º-PI'!$B$2:$E$67,3,"FALSO")</f>
        <v>0.78</v>
      </c>
      <c r="H97" s="23">
        <f>+G97+F97</f>
        <v>12.549999999999999</v>
      </c>
      <c r="I97" s="157">
        <f>+VLOOKUP(C97,'[1]Notas 1º-PI'!$B$2:$F$67,5,"FALSO")</f>
        <v>53</v>
      </c>
      <c r="J97" s="127"/>
      <c r="K97" s="125" t="e">
        <f>+VLOOKUP(C97,'[1]Notas 2º - PI'!$B$2:$C$32,2,"FALSO")</f>
        <v>#N/A</v>
      </c>
      <c r="L97" s="125"/>
      <c r="M97" s="158"/>
      <c r="N97" s="127"/>
      <c r="O97" s="128"/>
      <c r="P97" s="124"/>
      <c r="Q97" s="128"/>
    </row>
    <row r="98" spans="3:17" ht="13" hidden="1" customHeight="1" x14ac:dyDescent="0.15">
      <c r="C98" s="154" t="s">
        <v>4200</v>
      </c>
      <c r="D98" s="155" t="s">
        <v>68</v>
      </c>
      <c r="E98" s="154" t="str">
        <f>+IF(F98&gt;0,"SI","NO")</f>
        <v>SI</v>
      </c>
      <c r="F98" s="156">
        <f>+VLOOKUP(C98,'[1]Notas 1º-PI'!$B$2:$E$67,2,"FALSO")</f>
        <v>14.54</v>
      </c>
      <c r="G98" s="156">
        <f>+VLOOKUP(C98,'[1]Notas 1º-PI'!$B$2:$E$67,3,"FALSO")</f>
        <v>2.52</v>
      </c>
      <c r="H98" s="23">
        <f>+G98+F98</f>
        <v>17.059999999999999</v>
      </c>
      <c r="I98" s="157">
        <f>+VLOOKUP(C98,'[1]Notas 1º-PI'!$B$2:$F$67,5,"FALSO")</f>
        <v>8</v>
      </c>
      <c r="J98" s="127" t="str">
        <f>+IF(K98&gt;0,"SI","NO")</f>
        <v>SI</v>
      </c>
      <c r="K98" s="125">
        <f>+VLOOKUP(C98,'[1]Notas 2º - PI'!$B$2:$C$32,2,"FALSO")</f>
        <v>18.86</v>
      </c>
      <c r="L98" s="125">
        <f>+K98+H98</f>
        <v>35.92</v>
      </c>
      <c r="M98" s="158">
        <v>7</v>
      </c>
      <c r="N98" s="127" t="e">
        <f>+VLOOKUP(C98,'[1]Notas 3º - PI'!$B$2:$C$55,2,"FALSO")</f>
        <v>#N/A</v>
      </c>
      <c r="O98" s="128"/>
      <c r="P98" s="124"/>
      <c r="Q98" s="128"/>
    </row>
    <row r="99" spans="3:17" ht="13" hidden="1" customHeight="1" x14ac:dyDescent="0.15">
      <c r="C99" s="154" t="s">
        <v>4201</v>
      </c>
      <c r="D99" s="155" t="s">
        <v>68</v>
      </c>
      <c r="E99" s="154" t="s">
        <v>69</v>
      </c>
      <c r="F99" s="159" t="e">
        <f>+VLOOKUP(C99,'[1]Notas 1º-PI'!$B$2:$E$67,2,"FALSO")</f>
        <v>#N/A</v>
      </c>
      <c r="G99" s="159"/>
      <c r="H99" s="125"/>
      <c r="I99" s="126"/>
      <c r="J99" s="127"/>
      <c r="K99" s="125" t="e">
        <f>+VLOOKUP(C99,'[1]Notas 2º - PI'!$B$2:$C$32,2,"FALSO")</f>
        <v>#N/A</v>
      </c>
      <c r="L99" s="125"/>
      <c r="M99" s="158"/>
      <c r="N99" s="127"/>
      <c r="O99" s="128"/>
      <c r="P99" s="124"/>
      <c r="Q99" s="128"/>
    </row>
    <row r="100" spans="3:17" x14ac:dyDescent="0.15">
      <c r="C100" s="154" t="s">
        <v>4202</v>
      </c>
      <c r="D100" s="155" t="s">
        <v>66</v>
      </c>
      <c r="E100" s="154" t="str">
        <f>+IF(F100&gt;0,"SI","NO")</f>
        <v>SI</v>
      </c>
      <c r="F100" s="156">
        <f>+VLOOKUP(C100,'[1]Notas 1º-PI'!$B$2:$E$67,2,"FALSO")</f>
        <v>15.21</v>
      </c>
      <c r="G100" s="156">
        <f>+VLOOKUP(C100,'[1]Notas 1º-PI'!$B$2:$E$67,3,"FALSO")</f>
        <v>0.94</v>
      </c>
      <c r="H100" s="23">
        <f>+G100+F100</f>
        <v>16.150000000000002</v>
      </c>
      <c r="I100" s="157">
        <f>+VLOOKUP(C100,'[1]Notas 1º-PI'!$B$2:$F$67,5,"FALSO")</f>
        <v>15</v>
      </c>
      <c r="J100" s="127" t="str">
        <f>+IF(K100&gt;0,"SI","NO")</f>
        <v>SI</v>
      </c>
      <c r="K100" s="125">
        <f>+VLOOKUP(C100,'[1]Notas 2º - PI'!$B$2:$C$32,2,"FALSO")</f>
        <v>16.75</v>
      </c>
      <c r="L100" s="125">
        <f>+K100+H100</f>
        <v>32.900000000000006</v>
      </c>
      <c r="M100" s="158">
        <v>12</v>
      </c>
      <c r="N100" s="136" t="str">
        <f>+VLOOKUP(C100,'[1]Notas 3º - PI'!$B$2:$C$55,2,"FALSO")</f>
        <v>SI</v>
      </c>
      <c r="O100" s="137">
        <f>VLOOKUP(C100,'[1]Definitivo PI'!$A$2:$D$43,4,"FALSO")</f>
        <v>25.2</v>
      </c>
      <c r="P100" s="133">
        <f>VLOOKUP(C100,'[1]Definitivo PI'!$A$2:$E$43,5,"FALSO")</f>
        <v>58.1</v>
      </c>
      <c r="Q100" s="137">
        <v>14</v>
      </c>
    </row>
    <row r="101" spans="3:17" ht="13" hidden="1" customHeight="1" x14ac:dyDescent="0.15">
      <c r="C101" s="154" t="s">
        <v>4203</v>
      </c>
      <c r="D101" s="155" t="s">
        <v>60</v>
      </c>
      <c r="E101" s="154"/>
      <c r="F101" s="159" t="e">
        <f>+VLOOKUP(C101,'[1]Notas 1º-PI'!$B$2:$E$67,2,"FALSO")</f>
        <v>#N/A</v>
      </c>
      <c r="G101" s="159"/>
      <c r="H101" s="125"/>
      <c r="I101" s="126"/>
      <c r="J101" s="160"/>
      <c r="K101" s="161"/>
      <c r="L101" s="161"/>
      <c r="M101" s="158"/>
      <c r="N101" s="127"/>
      <c r="O101" s="128"/>
      <c r="P101" s="124"/>
      <c r="Q101" s="128"/>
    </row>
    <row r="102" spans="3:17" ht="13" hidden="1" customHeight="1" x14ac:dyDescent="0.15">
      <c r="C102" s="154" t="s">
        <v>4204</v>
      </c>
      <c r="D102" s="155" t="s">
        <v>60</v>
      </c>
      <c r="E102" s="154"/>
      <c r="F102" s="159" t="e">
        <f>+VLOOKUP(C102,'[1]Notas 1º-PI'!$B$2:$E$67,2,"FALSO")</f>
        <v>#N/A</v>
      </c>
      <c r="G102" s="159"/>
      <c r="H102" s="125"/>
      <c r="I102" s="126"/>
      <c r="J102" s="162"/>
      <c r="K102" s="163"/>
      <c r="L102" s="163"/>
      <c r="M102" s="158"/>
      <c r="N102" s="127"/>
      <c r="O102" s="128"/>
      <c r="P102" s="124"/>
      <c r="Q102" s="128"/>
    </row>
    <row r="103" spans="3:17" ht="13" hidden="1" customHeight="1" x14ac:dyDescent="0.15">
      <c r="C103" s="154" t="s">
        <v>4205</v>
      </c>
      <c r="D103" s="155" t="s">
        <v>66</v>
      </c>
      <c r="E103" s="154" t="str">
        <f>+IF(F103&gt;0,"SI","NO")</f>
        <v>SI</v>
      </c>
      <c r="F103" s="156">
        <f>+VLOOKUP(C103,'[1]Notas 1º-PI'!$B$2:$E$67,2,"FALSO")</f>
        <v>13.6</v>
      </c>
      <c r="G103" s="156">
        <f>+VLOOKUP(C103,'[1]Notas 1º-PI'!$B$2:$E$67,3,"FALSO")</f>
        <v>1.42</v>
      </c>
      <c r="H103" s="23">
        <f>+G103+F103</f>
        <v>15.02</v>
      </c>
      <c r="I103" s="157">
        <f>+VLOOKUP(C103,'[1]Notas 1º-PI'!$B$2:$F$67,5,"FALSO")</f>
        <v>24</v>
      </c>
      <c r="J103" s="127" t="str">
        <f>+IF(K103&gt;0,"SI","NO")</f>
        <v>SI</v>
      </c>
      <c r="K103" s="125">
        <f>+VLOOKUP(C103,'[1]Notas 2º - PI'!$B$2:$C$32,2,"FALSO")</f>
        <v>16.16</v>
      </c>
      <c r="L103" s="125">
        <f>+K103+H103</f>
        <v>31.18</v>
      </c>
      <c r="M103" s="158">
        <v>16</v>
      </c>
      <c r="N103" s="127" t="e">
        <f>+VLOOKUP(C103,'[1]Notas 3º - PI'!$B$2:$C$55,2,"FALSO")</f>
        <v>#N/A</v>
      </c>
      <c r="O103" s="128"/>
      <c r="P103" s="124"/>
      <c r="Q103" s="128"/>
    </row>
    <row r="104" spans="3:17" ht="13" hidden="1" customHeight="1" x14ac:dyDescent="0.15">
      <c r="C104" s="154" t="s">
        <v>4206</v>
      </c>
      <c r="D104" s="155" t="s">
        <v>68</v>
      </c>
      <c r="E104" s="154"/>
      <c r="F104" s="159" t="e">
        <f>+VLOOKUP(C104,'[1]Notas 1º-PI'!$B$2:$E$67,2,"FALSO")</f>
        <v>#N/A</v>
      </c>
      <c r="G104" s="159"/>
      <c r="H104" s="125"/>
      <c r="I104" s="126"/>
      <c r="J104" s="165"/>
      <c r="K104" s="166"/>
      <c r="L104" s="166"/>
      <c r="M104" s="158"/>
      <c r="N104" s="127"/>
      <c r="O104" s="128"/>
      <c r="P104" s="124"/>
      <c r="Q104" s="128"/>
    </row>
    <row r="105" spans="3:17" ht="13" hidden="1" customHeight="1" x14ac:dyDescent="0.15">
      <c r="C105" s="154" t="s">
        <v>4207</v>
      </c>
      <c r="D105" s="155" t="s">
        <v>72</v>
      </c>
      <c r="E105" s="154" t="str">
        <f>+IF(F105&gt;0,"SI","NO")</f>
        <v>SI</v>
      </c>
      <c r="F105" s="156">
        <f>+VLOOKUP(C105,'[1]Notas 1º-PI'!$B$2:$E$67,2,"FALSO")</f>
        <v>15.07</v>
      </c>
      <c r="G105" s="156">
        <f>+VLOOKUP(C105,'[1]Notas 1º-PI'!$B$2:$E$67,3,"FALSO")</f>
        <v>1.57</v>
      </c>
      <c r="H105" s="23">
        <f>+G105+F105</f>
        <v>16.64</v>
      </c>
      <c r="I105" s="157">
        <f>+VLOOKUP(C105,'[1]Notas 1º-PI'!$B$2:$F$67,5,"FALSO")</f>
        <v>10</v>
      </c>
      <c r="J105" s="127" t="str">
        <f>+IF(K105&gt;0,"SI","NO")</f>
        <v>SI</v>
      </c>
      <c r="K105" s="125">
        <f>+VLOOKUP(C105,'[1]Notas 2º - PI'!$B$2:$C$32,2,"FALSO")</f>
        <v>15.23</v>
      </c>
      <c r="L105" s="125">
        <f>+K105+H105</f>
        <v>31.87</v>
      </c>
      <c r="M105" s="158">
        <v>15</v>
      </c>
      <c r="N105" s="127" t="e">
        <f>+VLOOKUP(C105,'[1]Notas 3º - PI'!$B$2:$C$55,2,"FALSO")</f>
        <v>#N/A</v>
      </c>
      <c r="O105" s="128"/>
      <c r="P105" s="124"/>
      <c r="Q105" s="128"/>
    </row>
    <row r="106" spans="3:17" ht="13" hidden="1" customHeight="1" x14ac:dyDescent="0.15">
      <c r="C106" s="154" t="s">
        <v>4208</v>
      </c>
      <c r="D106" s="155" t="s">
        <v>60</v>
      </c>
      <c r="E106" s="154"/>
      <c r="F106" s="159" t="e">
        <f>+VLOOKUP(C106,'[1]Notas 1º-PI'!$B$2:$E$67,2,"FALSO")</f>
        <v>#N/A</v>
      </c>
      <c r="G106" s="159"/>
      <c r="H106" s="125"/>
      <c r="I106" s="126"/>
      <c r="J106" s="165"/>
      <c r="K106" s="166"/>
      <c r="L106" s="166"/>
      <c r="M106" s="158"/>
      <c r="N106" s="127"/>
      <c r="O106" s="128"/>
      <c r="P106" s="124"/>
      <c r="Q106" s="128"/>
    </row>
    <row r="107" spans="3:17" ht="13" hidden="1" customHeight="1" x14ac:dyDescent="0.15">
      <c r="C107" s="154" t="s">
        <v>4209</v>
      </c>
      <c r="D107" s="155" t="s">
        <v>68</v>
      </c>
      <c r="E107" s="154" t="str">
        <f>+IF(F107&gt;0,"SI","NO")</f>
        <v>SI</v>
      </c>
      <c r="F107" s="156">
        <f>+VLOOKUP(C107,'[1]Notas 1º-PI'!$B$2:$E$67,2,"FALSO")</f>
        <v>13.29</v>
      </c>
      <c r="G107" s="156">
        <f>+VLOOKUP(C107,'[1]Notas 1º-PI'!$B$2:$E$67,3,"FALSO")</f>
        <v>0.31</v>
      </c>
      <c r="H107" s="23">
        <f>+G107+F107</f>
        <v>13.6</v>
      </c>
      <c r="I107" s="157">
        <f>+VLOOKUP(C107,'[1]Notas 1º-PI'!$B$2:$F$67,5,"FALSO")</f>
        <v>40</v>
      </c>
      <c r="J107" s="127"/>
      <c r="K107" s="125" t="e">
        <f>+VLOOKUP(C107,'[1]Notas 2º - PI'!$B$2:$C$32,2,"FALSO")</f>
        <v>#N/A</v>
      </c>
      <c r="L107" s="125"/>
      <c r="M107" s="158"/>
      <c r="N107" s="127"/>
      <c r="O107" s="128"/>
      <c r="P107" s="124"/>
      <c r="Q107" s="128"/>
    </row>
    <row r="108" spans="3:17" ht="13" hidden="1" customHeight="1" x14ac:dyDescent="0.15">
      <c r="C108" s="154" t="s">
        <v>4210</v>
      </c>
      <c r="D108" s="155" t="s">
        <v>60</v>
      </c>
      <c r="E108" s="154"/>
      <c r="F108" s="159" t="e">
        <f>+VLOOKUP(C108,'[1]Notas 1º-PI'!$B$2:$E$67,2,"FALSO")</f>
        <v>#N/A</v>
      </c>
      <c r="G108" s="159"/>
      <c r="H108" s="125"/>
      <c r="I108" s="126"/>
      <c r="J108" s="160"/>
      <c r="K108" s="161"/>
      <c r="L108" s="161"/>
      <c r="M108" s="158"/>
      <c r="N108" s="127"/>
      <c r="O108" s="128"/>
      <c r="P108" s="124"/>
      <c r="Q108" s="128"/>
    </row>
    <row r="109" spans="3:17" ht="13" hidden="1" customHeight="1" x14ac:dyDescent="0.15">
      <c r="C109" s="154" t="s">
        <v>4211</v>
      </c>
      <c r="D109" s="155" t="s">
        <v>66</v>
      </c>
      <c r="E109" s="154"/>
      <c r="F109" s="159" t="e">
        <f>+VLOOKUP(C109,'[1]Notas 1º-PI'!$B$2:$E$67,2,"FALSO")</f>
        <v>#N/A</v>
      </c>
      <c r="G109" s="159"/>
      <c r="H109" s="125"/>
      <c r="I109" s="126"/>
      <c r="J109" s="127"/>
      <c r="K109" s="125"/>
      <c r="L109" s="125"/>
      <c r="M109" s="158"/>
      <c r="N109" s="127"/>
      <c r="O109" s="128"/>
      <c r="P109" s="124"/>
      <c r="Q109" s="128"/>
    </row>
    <row r="110" spans="3:17" ht="13" hidden="1" customHeight="1" x14ac:dyDescent="0.15">
      <c r="C110" s="154" t="s">
        <v>4212</v>
      </c>
      <c r="D110" s="155" t="s">
        <v>68</v>
      </c>
      <c r="E110" s="154"/>
      <c r="F110" s="159" t="e">
        <f>+VLOOKUP(C110,'[1]Notas 1º-PI'!$B$2:$E$67,2,"FALSO")</f>
        <v>#N/A</v>
      </c>
      <c r="G110" s="159"/>
      <c r="H110" s="125"/>
      <c r="I110" s="126"/>
      <c r="J110" s="162"/>
      <c r="K110" s="163"/>
      <c r="L110" s="163"/>
      <c r="M110" s="158"/>
      <c r="N110" s="127"/>
      <c r="O110" s="128"/>
      <c r="P110" s="124"/>
      <c r="Q110" s="128"/>
    </row>
    <row r="111" spans="3:17" ht="13" hidden="1" customHeight="1" x14ac:dyDescent="0.15">
      <c r="C111" s="154" t="s">
        <v>4213</v>
      </c>
      <c r="D111" s="155" t="s">
        <v>82</v>
      </c>
      <c r="E111" s="154" t="str">
        <f>+IF(F111&gt;0,"SI","NO")</f>
        <v>SI</v>
      </c>
      <c r="F111" s="156">
        <f>+VLOOKUP(C111,'[1]Notas 1º-PI'!$B$2:$E$67,2,"FALSO")</f>
        <v>15.04</v>
      </c>
      <c r="G111" s="156">
        <f>+VLOOKUP(C111,'[1]Notas 1º-PI'!$B$2:$E$67,3,"FALSO")</f>
        <v>2.0499999999999998</v>
      </c>
      <c r="H111" s="23">
        <f>+G111+F111</f>
        <v>17.09</v>
      </c>
      <c r="I111" s="157">
        <f>+VLOOKUP(C111,'[1]Notas 1º-PI'!$B$2:$F$67,5,"FALSO")</f>
        <v>6</v>
      </c>
      <c r="J111" s="127"/>
      <c r="K111" s="125" t="e">
        <f>+VLOOKUP(C111,'[1]Notas 2º - PI'!$B$2:$C$32,2,"FALSO")</f>
        <v>#N/A</v>
      </c>
      <c r="L111" s="125"/>
      <c r="M111" s="158"/>
      <c r="N111" s="127"/>
      <c r="O111" s="128"/>
      <c r="P111" s="124"/>
      <c r="Q111" s="128"/>
    </row>
    <row r="112" spans="3:17" ht="13" hidden="1" customHeight="1" x14ac:dyDescent="0.15">
      <c r="C112" s="154" t="s">
        <v>4214</v>
      </c>
      <c r="D112" s="155" t="s">
        <v>68</v>
      </c>
      <c r="E112" s="154"/>
      <c r="F112" s="159" t="e">
        <f>+VLOOKUP(C112,'[1]Notas 1º-PI'!$B$2:$E$67,2,"FALSO")</f>
        <v>#N/A</v>
      </c>
      <c r="G112" s="159"/>
      <c r="H112" s="125"/>
      <c r="I112" s="126"/>
      <c r="J112" s="165"/>
      <c r="K112" s="166"/>
      <c r="L112" s="166"/>
      <c r="M112" s="158"/>
      <c r="N112" s="127"/>
      <c r="O112" s="128"/>
      <c r="P112" s="124"/>
      <c r="Q112" s="128"/>
    </row>
    <row r="113" spans="3:17" x14ac:dyDescent="0.15">
      <c r="C113" s="154" t="s">
        <v>4215</v>
      </c>
      <c r="D113" s="155" t="s">
        <v>68</v>
      </c>
      <c r="E113" s="154" t="s">
        <v>69</v>
      </c>
      <c r="F113" s="164" t="s">
        <v>4148</v>
      </c>
      <c r="G113" s="159"/>
      <c r="H113" s="125"/>
      <c r="I113" s="126"/>
      <c r="J113" s="127" t="s">
        <v>69</v>
      </c>
      <c r="K113" s="164" t="s">
        <v>4148</v>
      </c>
      <c r="L113" s="125"/>
      <c r="M113" s="158"/>
      <c r="N113" s="136" t="str">
        <f>+VLOOKUP(C113,'[1]Notas 3º - PI'!$B$2:$C$55,2,"FALSO")</f>
        <v>SI</v>
      </c>
      <c r="O113" s="137">
        <f>VLOOKUP(C113,'[1]Definitivo PI'!$A$2:$D$43,4,"FALSO")</f>
        <v>26.33</v>
      </c>
      <c r="P113" s="133">
        <f>VLOOKUP(C113,'[1]Definitivo PI'!$A$2:$E$43,5,"FALSO")</f>
        <v>54.04</v>
      </c>
      <c r="Q113" s="137">
        <v>30</v>
      </c>
    </row>
    <row r="114" spans="3:17" ht="13" hidden="1" customHeight="1" x14ac:dyDescent="0.15">
      <c r="C114" s="154" t="s">
        <v>4216</v>
      </c>
      <c r="D114" s="155" t="s">
        <v>326</v>
      </c>
      <c r="E114" s="154" t="s">
        <v>69</v>
      </c>
      <c r="F114" s="159" t="e">
        <f>+VLOOKUP(C114,'[1]Notas 1º-PI'!$B$2:$E$67,2,"FALSO")</f>
        <v>#N/A</v>
      </c>
      <c r="G114" s="159"/>
      <c r="H114" s="125"/>
      <c r="I114" s="126"/>
      <c r="J114" s="127"/>
      <c r="K114" s="125" t="e">
        <f>+VLOOKUP(C114,'[1]Notas 2º - PI'!$B$2:$C$32,2,"FALSO")</f>
        <v>#N/A</v>
      </c>
      <c r="L114" s="125"/>
      <c r="M114" s="158"/>
      <c r="N114" s="127"/>
      <c r="O114" s="128"/>
      <c r="P114" s="124"/>
      <c r="Q114" s="128"/>
    </row>
    <row r="115" spans="3:17" ht="13" hidden="1" customHeight="1" x14ac:dyDescent="0.15">
      <c r="C115" s="154" t="s">
        <v>4217</v>
      </c>
      <c r="D115" s="155" t="s">
        <v>68</v>
      </c>
      <c r="E115" s="154" t="str">
        <f>+IF(F115&gt;0,"SI","NO")</f>
        <v>SI</v>
      </c>
      <c r="F115" s="156">
        <f>+VLOOKUP(C115,'[1]Notas 1º-PI'!$B$2:$E$67,2,"FALSO")</f>
        <v>10.4</v>
      </c>
      <c r="G115" s="156">
        <f>+VLOOKUP(C115,'[1]Notas 1º-PI'!$B$2:$E$67,3,"FALSO")</f>
        <v>0.94</v>
      </c>
      <c r="H115" s="23">
        <f>+G115+F115</f>
        <v>11.34</v>
      </c>
      <c r="I115" s="157">
        <f>+VLOOKUP(C115,'[1]Notas 1º-PI'!$B$2:$F$67,5,"FALSO")</f>
        <v>63</v>
      </c>
      <c r="J115" s="127"/>
      <c r="K115" s="125" t="e">
        <f>+VLOOKUP(C115,'[1]Notas 2º - PI'!$B$2:$C$32,2,"FALSO")</f>
        <v>#N/A</v>
      </c>
      <c r="L115" s="125"/>
      <c r="M115" s="158"/>
      <c r="N115" s="127"/>
      <c r="O115" s="128"/>
      <c r="P115" s="124"/>
      <c r="Q115" s="128"/>
    </row>
    <row r="116" spans="3:17" ht="13" hidden="1" customHeight="1" x14ac:dyDescent="0.15">
      <c r="C116" s="154" t="s">
        <v>4218</v>
      </c>
      <c r="D116" s="155" t="s">
        <v>68</v>
      </c>
      <c r="E116" s="154"/>
      <c r="F116" s="159" t="e">
        <f>+VLOOKUP(C116,'[1]Notas 1º-PI'!$B$2:$E$67,2,"FALSO")</f>
        <v>#N/A</v>
      </c>
      <c r="G116" s="159"/>
      <c r="H116" s="159"/>
      <c r="I116" s="126"/>
      <c r="J116" s="165"/>
      <c r="K116" s="166"/>
      <c r="L116" s="166"/>
      <c r="M116" s="158"/>
      <c r="N116" s="127"/>
      <c r="O116" s="128"/>
      <c r="P116" s="124"/>
      <c r="Q116" s="128"/>
    </row>
    <row r="117" spans="3:17" ht="13" hidden="1" customHeight="1" x14ac:dyDescent="0.15">
      <c r="C117" s="154" t="s">
        <v>4219</v>
      </c>
      <c r="D117" s="155" t="s">
        <v>68</v>
      </c>
      <c r="E117" s="154" t="str">
        <f>+IF(F117&gt;0,"SI","NO")</f>
        <v>SI</v>
      </c>
      <c r="F117" s="156">
        <f>+VLOOKUP(C117,'[1]Notas 1º-PI'!$B$2:$E$67,2,"FALSO")</f>
        <v>11.58</v>
      </c>
      <c r="G117" s="156">
        <f>+VLOOKUP(C117,'[1]Notas 1º-PI'!$B$2:$E$67,3,"FALSO")</f>
        <v>0</v>
      </c>
      <c r="H117" s="23">
        <f>+G117+F117</f>
        <v>11.58</v>
      </c>
      <c r="I117" s="157">
        <f>+VLOOKUP(C117,'[1]Notas 1º-PI'!$B$2:$F$67,5,"FALSO")</f>
        <v>61</v>
      </c>
      <c r="J117" s="127"/>
      <c r="K117" s="125" t="e">
        <f>+VLOOKUP(C117,'[1]Notas 2º - PI'!$B$2:$C$32,2,"FALSO")</f>
        <v>#N/A</v>
      </c>
      <c r="L117" s="125"/>
      <c r="M117" s="158"/>
      <c r="N117" s="127"/>
      <c r="O117" s="128"/>
      <c r="P117" s="124"/>
      <c r="Q117" s="128"/>
    </row>
    <row r="118" spans="3:17" x14ac:dyDescent="0.15">
      <c r="C118" s="154" t="s">
        <v>4220</v>
      </c>
      <c r="D118" s="155" t="s">
        <v>66</v>
      </c>
      <c r="E118" s="154" t="s">
        <v>69</v>
      </c>
      <c r="F118" s="164" t="s">
        <v>4148</v>
      </c>
      <c r="G118" s="159"/>
      <c r="H118" s="159"/>
      <c r="I118" s="126"/>
      <c r="J118" s="127" t="s">
        <v>69</v>
      </c>
      <c r="K118" s="164" t="s">
        <v>4148</v>
      </c>
      <c r="L118" s="125"/>
      <c r="M118" s="158"/>
      <c r="N118" s="136" t="str">
        <f>+VLOOKUP(C118,'[1]Notas 3º - PI'!$B$2:$C$55,2,"FALSO")</f>
        <v>SI</v>
      </c>
      <c r="O118" s="137">
        <f>VLOOKUP(C118,'[1]Definitivo PI'!$A$2:$D$43,4,"FALSO")</f>
        <v>24.35</v>
      </c>
      <c r="P118" s="133">
        <f>VLOOKUP(C118,'[1]Definitivo PI'!$A$2:$E$43,5,"FALSO")</f>
        <v>59.23</v>
      </c>
      <c r="Q118" s="137">
        <v>10</v>
      </c>
    </row>
    <row r="119" spans="3:17" ht="13" hidden="1" customHeight="1" x14ac:dyDescent="0.15">
      <c r="C119" s="154" t="s">
        <v>4221</v>
      </c>
      <c r="D119" s="155" t="s">
        <v>64</v>
      </c>
      <c r="E119" s="154"/>
      <c r="F119" s="159" t="e">
        <f>+VLOOKUP(C119,'[1]Notas 1º-PI'!$B$2:$E$67,2,"FALSO")</f>
        <v>#N/A</v>
      </c>
      <c r="G119" s="159"/>
      <c r="H119" s="159"/>
      <c r="I119" s="126"/>
      <c r="J119" s="160"/>
      <c r="K119" s="161"/>
      <c r="L119" s="161"/>
      <c r="M119" s="158"/>
      <c r="N119" s="127"/>
      <c r="O119" s="128"/>
      <c r="P119" s="124"/>
      <c r="Q119" s="128"/>
    </row>
    <row r="120" spans="3:17" ht="13" hidden="1" customHeight="1" x14ac:dyDescent="0.15">
      <c r="C120" s="154" t="s">
        <v>4222</v>
      </c>
      <c r="D120" s="155" t="s">
        <v>72</v>
      </c>
      <c r="E120" s="154"/>
      <c r="F120" s="159" t="e">
        <f>+VLOOKUP(C120,'[1]Notas 1º-PI'!$B$2:$E$67,2,"FALSO")</f>
        <v>#N/A</v>
      </c>
      <c r="G120" s="159"/>
      <c r="H120" s="159"/>
      <c r="I120" s="126"/>
      <c r="J120" s="127"/>
      <c r="K120" s="125"/>
      <c r="L120" s="125"/>
      <c r="M120" s="158"/>
      <c r="N120" s="127"/>
      <c r="O120" s="128"/>
      <c r="P120" s="124"/>
      <c r="Q120" s="128"/>
    </row>
    <row r="121" spans="3:17" ht="13" hidden="1" customHeight="1" x14ac:dyDescent="0.15">
      <c r="C121" s="154" t="s">
        <v>4223</v>
      </c>
      <c r="D121" s="155" t="s">
        <v>66</v>
      </c>
      <c r="E121" s="154"/>
      <c r="F121" s="159" t="e">
        <f>+VLOOKUP(C121,'[1]Notas 1º-PI'!$B$2:$E$67,2,"FALSO")</f>
        <v>#N/A</v>
      </c>
      <c r="G121" s="159"/>
      <c r="H121" s="159"/>
      <c r="I121" s="126"/>
      <c r="J121" s="162"/>
      <c r="K121" s="163"/>
      <c r="L121" s="163"/>
      <c r="M121" s="158"/>
      <c r="N121" s="127"/>
      <c r="O121" s="128"/>
      <c r="P121" s="124"/>
      <c r="Q121" s="128"/>
    </row>
    <row r="122" spans="3:17" x14ac:dyDescent="0.15">
      <c r="C122" s="154" t="s">
        <v>4224</v>
      </c>
      <c r="D122" s="155" t="s">
        <v>64</v>
      </c>
      <c r="E122" s="154" t="s">
        <v>69</v>
      </c>
      <c r="F122" s="164" t="s">
        <v>4148</v>
      </c>
      <c r="G122" s="159"/>
      <c r="H122" s="159"/>
      <c r="I122" s="126"/>
      <c r="J122" s="127" t="str">
        <f>+IF(K122&gt;0,"SI","NO")</f>
        <v>SI</v>
      </c>
      <c r="K122" s="125">
        <f>+VLOOKUP(C122,'[1]Notas 2º - PI'!$B$2:$C$32,2,"FALSO")</f>
        <v>15.44</v>
      </c>
      <c r="L122" s="125">
        <f>+K122+H122</f>
        <v>15.44</v>
      </c>
      <c r="M122" s="158">
        <v>29</v>
      </c>
      <c r="N122" s="136" t="str">
        <f>+VLOOKUP(C122,'[1]Notas 3º - PI'!$B$2:$C$55,2,"FALSO")</f>
        <v>SI</v>
      </c>
      <c r="O122" s="137">
        <f>VLOOKUP(C122,'[1]Definitivo PI'!$A$2:$D$43,4,"FALSO")</f>
        <v>20.57</v>
      </c>
      <c r="P122" s="133">
        <f>VLOOKUP(C122,'[1]Definitivo PI'!$A$2:$E$43,5,"FALSO")</f>
        <v>47.09</v>
      </c>
      <c r="Q122" s="137">
        <v>42</v>
      </c>
    </row>
    <row r="123" spans="3:17" x14ac:dyDescent="0.15">
      <c r="C123" s="154" t="s">
        <v>4225</v>
      </c>
      <c r="D123" s="155" t="s">
        <v>68</v>
      </c>
      <c r="E123" s="154" t="s">
        <v>69</v>
      </c>
      <c r="F123" s="164" t="s">
        <v>4148</v>
      </c>
      <c r="G123" s="159"/>
      <c r="H123" s="159"/>
      <c r="I123" s="126"/>
      <c r="J123" s="127" t="s">
        <v>69</v>
      </c>
      <c r="K123" s="164" t="s">
        <v>4148</v>
      </c>
      <c r="L123" s="125"/>
      <c r="M123" s="158"/>
      <c r="N123" s="136" t="str">
        <f>+VLOOKUP(C123,'[1]Notas 3º - PI'!$B$2:$C$55,2,"FALSO")</f>
        <v>SI</v>
      </c>
      <c r="O123" s="137">
        <f>VLOOKUP(C123,'[1]Definitivo PI'!$A$2:$D$43,4,"FALSO")</f>
        <v>27.27</v>
      </c>
      <c r="P123" s="133">
        <f>VLOOKUP(C123,'[1]Definitivo PI'!$A$2:$E$43,5,"FALSO")</f>
        <v>62.23</v>
      </c>
      <c r="Q123" s="137">
        <v>5</v>
      </c>
    </row>
    <row r="124" spans="3:17" ht="13" hidden="1" customHeight="1" x14ac:dyDescent="0.15">
      <c r="C124" s="154" t="s">
        <v>4226</v>
      </c>
      <c r="D124" s="155" t="s">
        <v>60</v>
      </c>
      <c r="E124" s="154"/>
      <c r="F124" s="159" t="e">
        <f>+VLOOKUP(C124,'[1]Notas 1º-PI'!$B$2:$E$67,2,"FALSO")</f>
        <v>#N/A</v>
      </c>
      <c r="G124" s="159"/>
      <c r="H124" s="159"/>
      <c r="I124" s="126"/>
      <c r="J124" s="165"/>
      <c r="K124" s="166"/>
      <c r="L124" s="166"/>
      <c r="M124" s="158"/>
      <c r="N124" s="127"/>
      <c r="O124" s="128"/>
      <c r="P124" s="124"/>
      <c r="Q124" s="128"/>
    </row>
    <row r="125" spans="3:17" x14ac:dyDescent="0.15">
      <c r="C125" s="154" t="s">
        <v>4227</v>
      </c>
      <c r="D125" s="155" t="s">
        <v>68</v>
      </c>
      <c r="E125" s="154" t="s">
        <v>69</v>
      </c>
      <c r="F125" s="164" t="s">
        <v>4148</v>
      </c>
      <c r="G125" s="159"/>
      <c r="H125" s="159"/>
      <c r="I125" s="126"/>
      <c r="J125" s="127" t="s">
        <v>69</v>
      </c>
      <c r="K125" s="164" t="s">
        <v>4148</v>
      </c>
      <c r="L125" s="125"/>
      <c r="M125" s="158"/>
      <c r="N125" s="136" t="str">
        <f>+VLOOKUP(C125,'[1]Notas 3º - PI'!$B$2:$C$55,2,"FALSO")</f>
        <v>SI</v>
      </c>
      <c r="O125" s="137">
        <f>VLOOKUP(C125,'[1]Definitivo PI'!$A$2:$D$43,4,"FALSO")</f>
        <v>26.37</v>
      </c>
      <c r="P125" s="133">
        <f>VLOOKUP(C125,'[1]Definitivo PI'!$A$2:$E$43,5,"FALSO")</f>
        <v>54.58</v>
      </c>
      <c r="Q125" s="137">
        <v>29</v>
      </c>
    </row>
    <row r="126" spans="3:17" ht="13" hidden="1" customHeight="1" x14ac:dyDescent="0.15">
      <c r="C126" s="154" t="s">
        <v>4228</v>
      </c>
      <c r="D126" s="155" t="s">
        <v>66</v>
      </c>
      <c r="E126" s="154"/>
      <c r="F126" s="159" t="e">
        <f>+VLOOKUP(C126,'[1]Notas 1º-PI'!$B$2:$E$67,2,"FALSO")</f>
        <v>#N/A</v>
      </c>
      <c r="G126" s="159"/>
      <c r="H126" s="159"/>
      <c r="I126" s="126"/>
      <c r="J126" s="165"/>
      <c r="K126" s="166"/>
      <c r="L126" s="166"/>
      <c r="M126" s="158"/>
      <c r="N126" s="127"/>
      <c r="O126" s="128"/>
      <c r="P126" s="124"/>
      <c r="Q126" s="128"/>
    </row>
    <row r="127" spans="3:17" ht="13" hidden="1" customHeight="1" x14ac:dyDescent="0.15">
      <c r="C127" s="154" t="s">
        <v>4229</v>
      </c>
      <c r="D127" s="155" t="s">
        <v>60</v>
      </c>
      <c r="E127" s="154" t="s">
        <v>69</v>
      </c>
      <c r="F127" s="159" t="e">
        <f>+VLOOKUP(C127,'[1]Notas 1º-PI'!$B$2:$E$67,2,"FALSO")</f>
        <v>#N/A</v>
      </c>
      <c r="G127" s="159"/>
      <c r="H127" s="159"/>
      <c r="I127" s="126"/>
      <c r="J127" s="127"/>
      <c r="K127" s="125" t="e">
        <f>+VLOOKUP(C127,'[1]Notas 2º - PI'!$B$2:$C$32,2,"FALSO")</f>
        <v>#N/A</v>
      </c>
      <c r="L127" s="125"/>
      <c r="M127" s="158"/>
      <c r="N127" s="127"/>
      <c r="O127" s="128"/>
      <c r="P127" s="124"/>
      <c r="Q127" s="128"/>
    </row>
    <row r="128" spans="3:17" ht="13" hidden="1" customHeight="1" x14ac:dyDescent="0.15">
      <c r="C128" s="154" t="s">
        <v>4230</v>
      </c>
      <c r="D128" s="155" t="s">
        <v>68</v>
      </c>
      <c r="E128" s="154" t="str">
        <f>+IF(F128&gt;0,"SI","NO")</f>
        <v>SI</v>
      </c>
      <c r="F128" s="156">
        <f>+VLOOKUP(C128,'[1]Notas 1º-PI'!$B$2:$E$67,2,"FALSO")</f>
        <v>12.01</v>
      </c>
      <c r="G128" s="156">
        <f>+VLOOKUP(C128,'[1]Notas 1º-PI'!$B$2:$E$67,3,"FALSO")</f>
        <v>1.26</v>
      </c>
      <c r="H128" s="23">
        <f>+G128+F128</f>
        <v>13.27</v>
      </c>
      <c r="I128" s="157">
        <f>+VLOOKUP(C128,'[1]Notas 1º-PI'!$B$2:$F$67,5,"FALSO")</f>
        <v>45</v>
      </c>
      <c r="J128" s="127" t="str">
        <f>+IF(K128&gt;0,"SI","NO")</f>
        <v>SI</v>
      </c>
      <c r="K128" s="125">
        <f>+VLOOKUP(C128,'[1]Notas 2º - PI'!$B$2:$C$32,2,"FALSO")</f>
        <v>15.64</v>
      </c>
      <c r="L128" s="125">
        <f>+K128+H128</f>
        <v>28.91</v>
      </c>
      <c r="M128" s="158">
        <v>24</v>
      </c>
      <c r="N128" s="127" t="e">
        <f>+VLOOKUP(C128,'[1]Notas 3º - PI'!$B$2:$C$55,2,"FALSO")</f>
        <v>#N/A</v>
      </c>
      <c r="O128" s="128"/>
      <c r="P128" s="124"/>
      <c r="Q128" s="128"/>
    </row>
    <row r="129" spans="3:17" ht="13" hidden="1" customHeight="1" x14ac:dyDescent="0.15">
      <c r="C129" s="154" t="s">
        <v>4231</v>
      </c>
      <c r="D129" s="155" t="s">
        <v>72</v>
      </c>
      <c r="E129" s="154"/>
      <c r="F129" s="159" t="e">
        <f>+VLOOKUP(C129,'[1]Notas 1º-PI'!$B$2:$E$67,2,"FALSO")</f>
        <v>#N/A</v>
      </c>
      <c r="G129" s="159"/>
      <c r="H129" s="159"/>
      <c r="I129" s="126"/>
      <c r="J129" s="165"/>
      <c r="K129" s="166"/>
      <c r="L129" s="166"/>
      <c r="M129" s="158"/>
      <c r="N129" s="127"/>
      <c r="O129" s="128"/>
      <c r="P129" s="124"/>
      <c r="Q129" s="128"/>
    </row>
    <row r="130" spans="3:17" ht="13" hidden="1" customHeight="1" x14ac:dyDescent="0.15">
      <c r="C130" s="154" t="s">
        <v>4232</v>
      </c>
      <c r="D130" s="155" t="s">
        <v>68</v>
      </c>
      <c r="E130" s="154" t="str">
        <f>+IF(F130&gt;0,"SI","NO")</f>
        <v>SI</v>
      </c>
      <c r="F130" s="156">
        <f>+VLOOKUP(C130,'[1]Notas 1º-PI'!$B$2:$E$67,2,"FALSO")</f>
        <v>13.77</v>
      </c>
      <c r="G130" s="156">
        <f>+VLOOKUP(C130,'[1]Notas 1º-PI'!$B$2:$E$67,3,"FALSO")</f>
        <v>2.21</v>
      </c>
      <c r="H130" s="23">
        <f>+G130+F130</f>
        <v>15.98</v>
      </c>
      <c r="I130" s="157">
        <f>+VLOOKUP(C130,'[1]Notas 1º-PI'!$B$2:$F$67,5,"FALSO")</f>
        <v>16</v>
      </c>
      <c r="J130" s="127"/>
      <c r="K130" s="125" t="e">
        <f>+VLOOKUP(C130,'[1]Notas 2º - PI'!$B$2:$C$32,2,"FALSO")</f>
        <v>#N/A</v>
      </c>
      <c r="L130" s="125"/>
      <c r="M130" s="158"/>
      <c r="N130" s="127"/>
      <c r="O130" s="128"/>
      <c r="P130" s="124"/>
      <c r="Q130" s="128"/>
    </row>
    <row r="131" spans="3:17" ht="13" hidden="1" customHeight="1" x14ac:dyDescent="0.15">
      <c r="C131" s="154" t="s">
        <v>4233</v>
      </c>
      <c r="D131" s="155" t="s">
        <v>66</v>
      </c>
      <c r="E131" s="154" t="str">
        <f>+IF(F131&gt;0,"SI","NO")</f>
        <v>SI</v>
      </c>
      <c r="F131" s="156">
        <f>+VLOOKUP(C131,'[1]Notas 1º-PI'!$B$2:$E$67,2,"FALSO")</f>
        <v>12.21</v>
      </c>
      <c r="G131" s="156">
        <f>+VLOOKUP(C131,'[1]Notas 1º-PI'!$B$2:$E$67,3,"FALSO")</f>
        <v>1.04</v>
      </c>
      <c r="H131" s="23">
        <f>+G131+F131</f>
        <v>13.25</v>
      </c>
      <c r="I131" s="157">
        <f>+VLOOKUP(C131,'[1]Notas 1º-PI'!$B$2:$F$67,5,"FALSO")</f>
        <v>46</v>
      </c>
      <c r="J131" s="127"/>
      <c r="K131" s="125" t="e">
        <f>+VLOOKUP(C131,'[1]Notas 2º - PI'!$B$2:$C$32,2,"FALSO")</f>
        <v>#N/A</v>
      </c>
      <c r="L131" s="125"/>
      <c r="M131" s="158"/>
      <c r="N131" s="127"/>
      <c r="O131" s="128"/>
      <c r="P131" s="124"/>
      <c r="Q131" s="128"/>
    </row>
    <row r="132" spans="3:17" ht="13" hidden="1" customHeight="1" x14ac:dyDescent="0.15">
      <c r="C132" s="154" t="s">
        <v>4234</v>
      </c>
      <c r="D132" s="155" t="s">
        <v>326</v>
      </c>
      <c r="E132" s="154"/>
      <c r="F132" s="159" t="e">
        <f>+VLOOKUP(C132,'[1]Notas 1º-PI'!$B$2:$E$67,2,"FALSO")</f>
        <v>#N/A</v>
      </c>
      <c r="G132" s="159"/>
      <c r="H132" s="159"/>
      <c r="I132" s="126"/>
      <c r="J132" s="160"/>
      <c r="K132" s="161"/>
      <c r="L132" s="161"/>
      <c r="M132" s="158"/>
      <c r="N132" s="127"/>
      <c r="O132" s="128"/>
      <c r="P132" s="124"/>
      <c r="Q132" s="128"/>
    </row>
    <row r="133" spans="3:17" ht="13" hidden="1" customHeight="1" x14ac:dyDescent="0.15">
      <c r="C133" s="154" t="s">
        <v>4235</v>
      </c>
      <c r="D133" s="155" t="s">
        <v>60</v>
      </c>
      <c r="E133" s="154"/>
      <c r="F133" s="159" t="e">
        <f>+VLOOKUP(C133,'[1]Notas 1º-PI'!$B$2:$E$67,2,"FALSO")</f>
        <v>#N/A</v>
      </c>
      <c r="G133" s="159"/>
      <c r="H133" s="159"/>
      <c r="I133" s="126"/>
      <c r="J133" s="162"/>
      <c r="K133" s="163"/>
      <c r="L133" s="163"/>
      <c r="M133" s="158"/>
      <c r="N133" s="127"/>
      <c r="O133" s="128"/>
      <c r="P133" s="124"/>
      <c r="Q133" s="128"/>
    </row>
    <row r="134" spans="3:17" x14ac:dyDescent="0.15">
      <c r="C134" s="154" t="s">
        <v>4236</v>
      </c>
      <c r="D134" s="155" t="s">
        <v>68</v>
      </c>
      <c r="E134" s="154" t="s">
        <v>69</v>
      </c>
      <c r="F134" s="164" t="s">
        <v>4148</v>
      </c>
      <c r="G134" s="159"/>
      <c r="H134" s="159"/>
      <c r="I134" s="126"/>
      <c r="J134" s="127" t="s">
        <v>69</v>
      </c>
      <c r="K134" s="164" t="s">
        <v>4148</v>
      </c>
      <c r="L134" s="125"/>
      <c r="M134" s="158"/>
      <c r="N134" s="136" t="str">
        <f>+VLOOKUP(C134,'[1]Notas 3º - PI'!$B$2:$C$55,2,"FALSO")</f>
        <v>SI</v>
      </c>
      <c r="O134" s="137">
        <f>VLOOKUP(C134,'[1]Definitivo PI'!$A$2:$D$43,4,"FALSO")</f>
        <v>22.22</v>
      </c>
      <c r="P134" s="133">
        <f>VLOOKUP(C134,'[1]Definitivo PI'!$A$2:$E$43,5,"FALSO")</f>
        <v>53.66</v>
      </c>
      <c r="Q134" s="137">
        <v>31</v>
      </c>
    </row>
    <row r="135" spans="3:17" ht="13" hidden="1" customHeight="1" x14ac:dyDescent="0.15">
      <c r="C135" s="154" t="s">
        <v>4237</v>
      </c>
      <c r="D135" s="155" t="s">
        <v>72</v>
      </c>
      <c r="E135" s="154" t="str">
        <f>+IF(F135&gt;0,"SI","NO")</f>
        <v>SI</v>
      </c>
      <c r="F135" s="156">
        <f>+VLOOKUP(C135,'[1]Notas 1º-PI'!$B$2:$E$67,2,"FALSO")</f>
        <v>12.9</v>
      </c>
      <c r="G135" s="156">
        <f>+VLOOKUP(C135,'[1]Notas 1º-PI'!$B$2:$E$67,3,"FALSO")</f>
        <v>1.26</v>
      </c>
      <c r="H135" s="23">
        <f>+G135+F135</f>
        <v>14.16</v>
      </c>
      <c r="I135" s="157">
        <f>+VLOOKUP(C135,'[1]Notas 1º-PI'!$B$2:$F$67,5,"FALSO")</f>
        <v>32</v>
      </c>
      <c r="J135" s="127" t="str">
        <f>+IF(K135&gt;0,"SI","NO")</f>
        <v>SI</v>
      </c>
      <c r="K135" s="125">
        <f>+VLOOKUP(C135,'[1]Notas 2º - PI'!$B$2:$C$32,2,"FALSO")</f>
        <v>16.64</v>
      </c>
      <c r="L135" s="125">
        <f>+K135+H135</f>
        <v>30.8</v>
      </c>
      <c r="M135" s="158">
        <v>19</v>
      </c>
      <c r="N135" s="127" t="e">
        <f>+VLOOKUP(C135,'[1]Notas 3º - PI'!$B$2:$C$55,2,"FALSO")</f>
        <v>#N/A</v>
      </c>
      <c r="O135" s="128"/>
      <c r="P135" s="124"/>
      <c r="Q135" s="128"/>
    </row>
    <row r="136" spans="3:17" x14ac:dyDescent="0.15">
      <c r="C136" s="154" t="s">
        <v>4238</v>
      </c>
      <c r="D136" s="155" t="s">
        <v>82</v>
      </c>
      <c r="E136" s="154" t="s">
        <v>69</v>
      </c>
      <c r="F136" s="164" t="s">
        <v>4148</v>
      </c>
      <c r="G136" s="159"/>
      <c r="H136" s="159"/>
      <c r="I136" s="126"/>
      <c r="J136" s="127" t="s">
        <v>69</v>
      </c>
      <c r="K136" s="164" t="s">
        <v>4148</v>
      </c>
      <c r="L136" s="125"/>
      <c r="M136" s="158"/>
      <c r="N136" s="136" t="str">
        <f>+VLOOKUP(C136,'[1]Notas 3º - PI'!$B$2:$C$55,2,"FALSO")</f>
        <v>SI</v>
      </c>
      <c r="O136" s="137">
        <f>VLOOKUP(C136,'[1]Definitivo PI'!$A$2:$D$43,4,"FALSO")</f>
        <v>20.89</v>
      </c>
      <c r="P136" s="133">
        <f>VLOOKUP(C136,'[1]Definitivo PI'!$A$2:$E$43,5,"FALSO")</f>
        <v>56.38</v>
      </c>
      <c r="Q136" s="137">
        <v>21</v>
      </c>
    </row>
    <row r="137" spans="3:17" ht="13" hidden="1" customHeight="1" x14ac:dyDescent="0.15">
      <c r="C137" s="154" t="s">
        <v>4239</v>
      </c>
      <c r="D137" s="155" t="s">
        <v>85</v>
      </c>
      <c r="E137" s="154"/>
      <c r="F137" s="159" t="e">
        <f>+VLOOKUP(C137,'[1]Notas 1º-PI'!$B$2:$E$67,2,"FALSO")</f>
        <v>#N/A</v>
      </c>
      <c r="G137" s="159"/>
      <c r="H137" s="159"/>
      <c r="I137" s="126"/>
      <c r="J137" s="165"/>
      <c r="K137" s="166"/>
      <c r="L137" s="166"/>
      <c r="M137" s="158"/>
      <c r="N137" s="127"/>
      <c r="O137" s="128"/>
      <c r="P137" s="124"/>
      <c r="Q137" s="128"/>
    </row>
    <row r="138" spans="3:17" x14ac:dyDescent="0.15">
      <c r="C138" s="154" t="s">
        <v>4240</v>
      </c>
      <c r="D138" s="155" t="s">
        <v>66</v>
      </c>
      <c r="E138" s="154" t="s">
        <v>69</v>
      </c>
      <c r="F138" s="164" t="s">
        <v>4148</v>
      </c>
      <c r="G138" s="159"/>
      <c r="H138" s="159"/>
      <c r="I138" s="126"/>
      <c r="J138" s="127" t="s">
        <v>69</v>
      </c>
      <c r="K138" s="164" t="s">
        <v>4148</v>
      </c>
      <c r="L138" s="125"/>
      <c r="M138" s="158"/>
      <c r="N138" s="136" t="str">
        <f>+VLOOKUP(C138,'[1]Notas 3º - PI'!$B$2:$C$55,2,"FALSO")</f>
        <v>SI</v>
      </c>
      <c r="O138" s="137">
        <f>VLOOKUP(C138,'[1]Definitivo PI'!$A$2:$D$43,4,"FALSO")</f>
        <v>30.08</v>
      </c>
      <c r="P138" s="133">
        <f>VLOOKUP(C138,'[1]Definitivo PI'!$A$2:$E$43,5,"FALSO")</f>
        <v>60.31</v>
      </c>
      <c r="Q138" s="137">
        <v>8</v>
      </c>
    </row>
    <row r="139" spans="3:17" ht="13" hidden="1" customHeight="1" x14ac:dyDescent="0.15">
      <c r="C139" s="154" t="s">
        <v>4241</v>
      </c>
      <c r="D139" s="155"/>
      <c r="E139" s="154"/>
      <c r="F139" s="159" t="e">
        <f>+VLOOKUP(C139,'[1]Notas 1º-PI'!$B$2:$E$67,2,"FALSO")</f>
        <v>#N/A</v>
      </c>
      <c r="G139" s="159"/>
      <c r="H139" s="159"/>
      <c r="I139" s="126"/>
      <c r="J139" s="160"/>
      <c r="K139" s="161"/>
      <c r="L139" s="161"/>
      <c r="M139" s="158"/>
      <c r="N139" s="127"/>
      <c r="O139" s="128"/>
      <c r="P139" s="124"/>
      <c r="Q139" s="128"/>
    </row>
    <row r="140" spans="3:17" ht="13" hidden="1" customHeight="1" x14ac:dyDescent="0.15">
      <c r="C140" s="154" t="s">
        <v>4242</v>
      </c>
      <c r="D140" s="155" t="s">
        <v>66</v>
      </c>
      <c r="E140" s="154"/>
      <c r="F140" s="159" t="e">
        <f>+VLOOKUP(C140,'[1]Notas 1º-PI'!$B$2:$E$67,2,"FALSO")</f>
        <v>#N/A</v>
      </c>
      <c r="G140" s="159"/>
      <c r="H140" s="159"/>
      <c r="I140" s="126"/>
      <c r="J140" s="162"/>
      <c r="K140" s="163"/>
      <c r="L140" s="163"/>
      <c r="M140" s="158"/>
      <c r="N140" s="127"/>
      <c r="O140" s="128"/>
      <c r="P140" s="124"/>
      <c r="Q140" s="128"/>
    </row>
    <row r="141" spans="3:17" hidden="1" x14ac:dyDescent="0.15">
      <c r="C141" s="154" t="s">
        <v>4243</v>
      </c>
      <c r="D141" s="155" t="s">
        <v>326</v>
      </c>
      <c r="E141" s="154" t="str">
        <f>+IF(F141&gt;0,"SI","NO")</f>
        <v>SI</v>
      </c>
      <c r="F141" s="156">
        <f>+VLOOKUP(C141,'[1]Notas 1º-PI'!$B$2:$E$67,2,"FALSO")</f>
        <v>14.56</v>
      </c>
      <c r="G141" s="156">
        <f>+VLOOKUP(C141,'[1]Notas 1º-PI'!$B$2:$E$67,3,"FALSO")</f>
        <v>2.52</v>
      </c>
      <c r="H141" s="23">
        <f>+G141+F141</f>
        <v>17.080000000000002</v>
      </c>
      <c r="I141" s="157">
        <f>+VLOOKUP(C141,'[1]Notas 1º-PI'!$B$2:$F$67,5,"FALSO")</f>
        <v>7</v>
      </c>
      <c r="J141" s="127" t="str">
        <f>+IF(K141&gt;0,"SI","NO")</f>
        <v>SI</v>
      </c>
      <c r="K141" s="125">
        <f>+VLOOKUP(C141,'[1]Notas 2º - PI'!$B$2:$C$32,2,"FALSO")</f>
        <v>15.51</v>
      </c>
      <c r="L141" s="125">
        <f>+K141+H141</f>
        <v>32.590000000000003</v>
      </c>
      <c r="M141" s="158">
        <v>14</v>
      </c>
      <c r="N141" s="136" t="str">
        <f>+VLOOKUP(C141,'[1]Notas 3º - PI'!$B$2:$C$55,2,"FALSO")</f>
        <v>SI</v>
      </c>
      <c r="O141" s="128" t="e">
        <f>VLOOKUP(C141,'[1]Definitivo PI'!$A$2:$D$43,4,"FALSO")</f>
        <v>#N/A</v>
      </c>
      <c r="P141" s="124"/>
      <c r="Q141" s="128"/>
    </row>
    <row r="142" spans="3:17" ht="13" hidden="1" customHeight="1" x14ac:dyDescent="0.15">
      <c r="C142" s="154" t="s">
        <v>4244</v>
      </c>
      <c r="D142" s="155" t="s">
        <v>72</v>
      </c>
      <c r="E142" s="154" t="str">
        <f>+IF(F142&gt;0,"SI","NO")</f>
        <v>SI</v>
      </c>
      <c r="F142" s="156">
        <f>+VLOOKUP(C142,'[1]Notas 1º-PI'!$B$2:$E$67,2,"FALSO")</f>
        <v>13.67</v>
      </c>
      <c r="G142" s="156">
        <f>+VLOOKUP(C142,'[1]Notas 1º-PI'!$B$2:$E$67,3,"FALSO")</f>
        <v>0.63</v>
      </c>
      <c r="H142" s="23">
        <f>+G142+F142</f>
        <v>14.3</v>
      </c>
      <c r="I142" s="157">
        <f>+VLOOKUP(C142,'[1]Notas 1º-PI'!$B$2:$F$67,5,"FALSO")</f>
        <v>31</v>
      </c>
      <c r="J142" s="127"/>
      <c r="K142" s="125" t="e">
        <f>+VLOOKUP(C142,'[1]Notas 2º - PI'!$B$2:$C$32,2,"FALSO")</f>
        <v>#N/A</v>
      </c>
      <c r="L142" s="125"/>
      <c r="M142" s="158"/>
      <c r="N142" s="127"/>
      <c r="O142" s="128"/>
      <c r="P142" s="124"/>
      <c r="Q142" s="128"/>
    </row>
    <row r="143" spans="3:17" hidden="1" x14ac:dyDescent="0.15">
      <c r="C143" s="154" t="s">
        <v>4245</v>
      </c>
      <c r="D143" s="155" t="s">
        <v>72</v>
      </c>
      <c r="E143" s="154" t="s">
        <v>69</v>
      </c>
      <c r="F143" s="164" t="s">
        <v>4148</v>
      </c>
      <c r="G143" s="159"/>
      <c r="H143" s="159"/>
      <c r="I143" s="126"/>
      <c r="J143" s="127" t="str">
        <f>+IF(K143&gt;0,"SI","NO")</f>
        <v>SI</v>
      </c>
      <c r="K143" s="125">
        <f>+VLOOKUP(C143,'[1]Notas 2º - PI'!$B$2:$C$32,2,"FALSO")</f>
        <v>15.01</v>
      </c>
      <c r="L143" s="125">
        <f>+K143+H143</f>
        <v>15.01</v>
      </c>
      <c r="M143" s="158">
        <v>31</v>
      </c>
      <c r="N143" s="136" t="str">
        <f>+VLOOKUP(C143,'[1]Notas 3º - PI'!$B$2:$C$55,2,"FALSO")</f>
        <v>SI</v>
      </c>
      <c r="O143" s="128" t="e">
        <f>VLOOKUP(C143,'[1]Definitivo PI'!$A$2:$D$43,4,"FALSO")</f>
        <v>#N/A</v>
      </c>
      <c r="P143" s="124"/>
      <c r="Q143" s="128"/>
    </row>
    <row r="144" spans="3:17" ht="13" hidden="1" customHeight="1" x14ac:dyDescent="0.15">
      <c r="C144" s="154" t="s">
        <v>4246</v>
      </c>
      <c r="D144" s="155" t="s">
        <v>79</v>
      </c>
      <c r="E144" s="154" t="str">
        <f>+IF(F144&gt;0,"SI","NO")</f>
        <v>SI</v>
      </c>
      <c r="F144" s="156">
        <f>+VLOOKUP(C144,'[1]Notas 1º-PI'!$B$2:$E$67,2,"FALSO")</f>
        <v>13.24</v>
      </c>
      <c r="G144" s="156">
        <f>+VLOOKUP(C144,'[1]Notas 1º-PI'!$B$2:$E$67,3,"FALSO")</f>
        <v>0.63</v>
      </c>
      <c r="H144" s="23">
        <f>+G144+F144</f>
        <v>13.870000000000001</v>
      </c>
      <c r="I144" s="157">
        <f>+VLOOKUP(C144,'[1]Notas 1º-PI'!$B$2:$F$67,5,"FALSO")</f>
        <v>37</v>
      </c>
      <c r="J144" s="127"/>
      <c r="K144" s="125" t="e">
        <f>+VLOOKUP(C144,'[1]Notas 2º - PI'!$B$2:$C$32,2,"FALSO")</f>
        <v>#N/A</v>
      </c>
      <c r="L144" s="125"/>
      <c r="M144" s="158"/>
      <c r="N144" s="127"/>
      <c r="O144" s="128"/>
      <c r="P144" s="124"/>
      <c r="Q144" s="128"/>
    </row>
    <row r="145" spans="3:17" ht="13" hidden="1" customHeight="1" x14ac:dyDescent="0.15">
      <c r="C145" s="154" t="s">
        <v>4247</v>
      </c>
      <c r="D145" s="155" t="s">
        <v>79</v>
      </c>
      <c r="E145" s="154"/>
      <c r="F145" s="159" t="e">
        <f>+VLOOKUP(C145,'[1]Notas 1º-PI'!$B$2:$E$67,2,"FALSO")</f>
        <v>#N/A</v>
      </c>
      <c r="G145" s="159"/>
      <c r="H145" s="159"/>
      <c r="I145" s="126"/>
      <c r="J145" s="165"/>
      <c r="K145" s="166"/>
      <c r="L145" s="166"/>
      <c r="M145" s="158"/>
      <c r="N145" s="127"/>
      <c r="O145" s="128"/>
      <c r="P145" s="124"/>
      <c r="Q145" s="128"/>
    </row>
    <row r="146" spans="3:17" x14ac:dyDescent="0.15">
      <c r="C146" s="154" t="s">
        <v>4248</v>
      </c>
      <c r="D146" s="155" t="s">
        <v>85</v>
      </c>
      <c r="E146" s="154" t="s">
        <v>69</v>
      </c>
      <c r="F146" s="164" t="s">
        <v>4148</v>
      </c>
      <c r="G146" s="159"/>
      <c r="H146" s="159"/>
      <c r="I146" s="126"/>
      <c r="J146" s="127" t="s">
        <v>69</v>
      </c>
      <c r="K146" s="164" t="s">
        <v>4148</v>
      </c>
      <c r="L146" s="125"/>
      <c r="M146" s="158"/>
      <c r="N146" s="136" t="str">
        <f>+VLOOKUP(C146,'[1]Notas 3º - PI'!$B$2:$C$55,2,"FALSO")</f>
        <v>SI</v>
      </c>
      <c r="O146" s="137">
        <f>VLOOKUP(C146,'[1]Definitivo PI'!$A$2:$D$43,4,"FALSO")</f>
        <v>21.83</v>
      </c>
      <c r="P146" s="133">
        <f>VLOOKUP(C146,'[1]Definitivo PI'!$A$2:$E$43,5,"FALSO")</f>
        <v>57.32</v>
      </c>
      <c r="Q146" s="137">
        <v>18</v>
      </c>
    </row>
    <row r="147" spans="3:17" ht="13" hidden="1" customHeight="1" x14ac:dyDescent="0.15">
      <c r="C147" s="154" t="s">
        <v>4249</v>
      </c>
      <c r="D147" s="155" t="s">
        <v>68</v>
      </c>
      <c r="E147" s="154" t="s">
        <v>69</v>
      </c>
      <c r="F147" s="164" t="s">
        <v>4148</v>
      </c>
      <c r="G147" s="159"/>
      <c r="H147" s="159"/>
      <c r="I147" s="126"/>
      <c r="J147" s="127" t="str">
        <f>+IF(K147&gt;0,"SI","NO")</f>
        <v>SI</v>
      </c>
      <c r="K147" s="125">
        <f>+VLOOKUP(C147,'[1]Notas 2º - PI'!$B$2:$C$32,2,"FALSO")</f>
        <v>17.12</v>
      </c>
      <c r="L147" s="125">
        <f>+K147+H147</f>
        <v>17.12</v>
      </c>
      <c r="M147" s="158">
        <v>28</v>
      </c>
      <c r="N147" s="127" t="e">
        <f>+VLOOKUP(C147,'[1]Notas 3º - PI'!$B$2:$C$55,2,"FALSO")</f>
        <v>#N/A</v>
      </c>
      <c r="O147" s="128"/>
      <c r="P147" s="124"/>
      <c r="Q147" s="128"/>
    </row>
    <row r="148" spans="3:17" ht="13" hidden="1" customHeight="1" x14ac:dyDescent="0.15">
      <c r="C148" s="154" t="s">
        <v>4250</v>
      </c>
      <c r="D148" s="155" t="s">
        <v>72</v>
      </c>
      <c r="E148" s="154"/>
      <c r="F148" s="159" t="e">
        <f>+VLOOKUP(C148,'[1]Notas 1º-PI'!$B$2:$E$67,2,"FALSO")</f>
        <v>#N/A</v>
      </c>
      <c r="G148" s="159"/>
      <c r="H148" s="159"/>
      <c r="I148" s="126"/>
      <c r="J148" s="160"/>
      <c r="K148" s="161"/>
      <c r="L148" s="161"/>
      <c r="M148" s="158"/>
      <c r="N148" s="127"/>
      <c r="O148" s="128"/>
      <c r="P148" s="124"/>
      <c r="Q148" s="128"/>
    </row>
    <row r="149" spans="3:17" ht="13" hidden="1" customHeight="1" x14ac:dyDescent="0.15">
      <c r="C149" s="154" t="s">
        <v>4251</v>
      </c>
      <c r="D149" s="155" t="s">
        <v>66</v>
      </c>
      <c r="E149" s="154"/>
      <c r="F149" s="159" t="e">
        <f>+VLOOKUP(C149,'[1]Notas 1º-PI'!$B$2:$E$67,2,"FALSO")</f>
        <v>#N/A</v>
      </c>
      <c r="G149" s="159"/>
      <c r="H149" s="159"/>
      <c r="I149" s="126"/>
      <c r="J149" s="162"/>
      <c r="K149" s="163"/>
      <c r="L149" s="163"/>
      <c r="M149" s="158"/>
      <c r="N149" s="127"/>
      <c r="O149" s="128"/>
      <c r="P149" s="124"/>
      <c r="Q149" s="128"/>
    </row>
    <row r="150" spans="3:17" ht="13" hidden="1" customHeight="1" x14ac:dyDescent="0.15">
      <c r="C150" s="154" t="s">
        <v>4252</v>
      </c>
      <c r="D150" s="155" t="s">
        <v>326</v>
      </c>
      <c r="E150" s="154" t="str">
        <f>+IF(F150&gt;0,"SI","NO")</f>
        <v>SI</v>
      </c>
      <c r="F150" s="156">
        <f>+VLOOKUP(C150,'[1]Notas 1º-PI'!$B$2:$E$67,2,"FALSO")</f>
        <v>12.4</v>
      </c>
      <c r="G150" s="156">
        <f>+VLOOKUP(C150,'[1]Notas 1º-PI'!$B$2:$E$67,3,"FALSO")</f>
        <v>1.42</v>
      </c>
      <c r="H150" s="23">
        <f>+G150+F150</f>
        <v>13.82</v>
      </c>
      <c r="I150" s="157">
        <f>+VLOOKUP(C150,'[1]Notas 1º-PI'!$B$2:$F$67,5,"FALSO")</f>
        <v>39</v>
      </c>
      <c r="J150" s="127"/>
      <c r="K150" s="125" t="e">
        <f>+VLOOKUP(C150,'[1]Notas 2º - PI'!$B$2:$C$32,2,"FALSO")</f>
        <v>#N/A</v>
      </c>
      <c r="L150" s="125"/>
      <c r="M150" s="158"/>
      <c r="N150" s="127"/>
      <c r="O150" s="128"/>
      <c r="P150" s="124"/>
      <c r="Q150" s="128"/>
    </row>
    <row r="151" spans="3:17" ht="13" hidden="1" customHeight="1" x14ac:dyDescent="0.15">
      <c r="C151" s="154" t="s">
        <v>4253</v>
      </c>
      <c r="D151" s="155" t="s">
        <v>68</v>
      </c>
      <c r="E151" s="154"/>
      <c r="F151" s="159" t="e">
        <f>+VLOOKUP(C151,'[1]Notas 1º-PI'!$B$2:$E$67,2,"FALSO")</f>
        <v>#N/A</v>
      </c>
      <c r="G151" s="159"/>
      <c r="H151" s="159"/>
      <c r="I151" s="126"/>
      <c r="J151" s="160"/>
      <c r="K151" s="161"/>
      <c r="L151" s="161"/>
      <c r="M151" s="158"/>
      <c r="N151" s="127"/>
      <c r="O151" s="128"/>
      <c r="P151" s="124"/>
      <c r="Q151" s="128"/>
    </row>
    <row r="152" spans="3:17" ht="13" hidden="1" customHeight="1" x14ac:dyDescent="0.15">
      <c r="C152" s="154" t="s">
        <v>4254</v>
      </c>
      <c r="D152" s="155" t="s">
        <v>68</v>
      </c>
      <c r="E152" s="154"/>
      <c r="F152" s="159" t="e">
        <f>+VLOOKUP(C152,'[1]Notas 1º-PI'!$B$2:$E$67,2,"FALSO")</f>
        <v>#N/A</v>
      </c>
      <c r="G152" s="159"/>
      <c r="H152" s="159"/>
      <c r="I152" s="126"/>
      <c r="J152" s="162"/>
      <c r="K152" s="163"/>
      <c r="L152" s="163"/>
      <c r="M152" s="158"/>
      <c r="N152" s="127"/>
      <c r="O152" s="128"/>
      <c r="P152" s="124"/>
      <c r="Q152" s="128"/>
    </row>
    <row r="153" spans="3:17" ht="13" hidden="1" customHeight="1" x14ac:dyDescent="0.15">
      <c r="C153" s="154" t="s">
        <v>4255</v>
      </c>
      <c r="D153" s="155" t="s">
        <v>72</v>
      </c>
      <c r="E153" s="154" t="str">
        <f>+IF(F153&gt;0,"SI","NO")</f>
        <v>SI</v>
      </c>
      <c r="F153" s="156">
        <f>+VLOOKUP(C153,'[1]Notas 1º-PI'!$B$2:$E$67,2,"FALSO")</f>
        <v>10.72</v>
      </c>
      <c r="G153" s="156">
        <f>+VLOOKUP(C153,'[1]Notas 1º-PI'!$B$2:$E$67,3,"FALSO")</f>
        <v>0.31</v>
      </c>
      <c r="H153" s="23">
        <f>+G153+F153</f>
        <v>11.030000000000001</v>
      </c>
      <c r="I153" s="157">
        <f>+VLOOKUP(C153,'[1]Notas 1º-PI'!$B$2:$F$67,5,"FALSO")</f>
        <v>66</v>
      </c>
      <c r="J153" s="127"/>
      <c r="K153" s="125" t="e">
        <f>+VLOOKUP(C153,'[1]Notas 2º - PI'!$B$2:$C$32,2,"FALSO")</f>
        <v>#N/A</v>
      </c>
      <c r="L153" s="125"/>
      <c r="M153" s="158"/>
      <c r="N153" s="127"/>
      <c r="O153" s="128"/>
      <c r="P153" s="124"/>
      <c r="Q153" s="128"/>
    </row>
    <row r="154" spans="3:17" ht="13" hidden="1" customHeight="1" x14ac:dyDescent="0.15">
      <c r="C154" s="154" t="s">
        <v>4256</v>
      </c>
      <c r="D154" s="155" t="s">
        <v>68</v>
      </c>
      <c r="E154" s="154"/>
      <c r="F154" s="159" t="e">
        <f>+VLOOKUP(C154,'[1]Notas 1º-PI'!$B$2:$E$67,2,"FALSO")</f>
        <v>#N/A</v>
      </c>
      <c r="G154" s="159"/>
      <c r="H154" s="159"/>
      <c r="I154" s="126"/>
      <c r="J154" s="165"/>
      <c r="K154" s="166"/>
      <c r="L154" s="166"/>
      <c r="M154" s="158"/>
      <c r="N154" s="127"/>
      <c r="O154" s="128"/>
      <c r="P154" s="124"/>
      <c r="Q154" s="128"/>
    </row>
    <row r="155" spans="3:17" ht="13" hidden="1" customHeight="1" x14ac:dyDescent="0.15">
      <c r="C155" s="154" t="s">
        <v>4257</v>
      </c>
      <c r="D155" s="155" t="s">
        <v>79</v>
      </c>
      <c r="E155" s="154" t="str">
        <f>+IF(F155&gt;0,"SI","NO")</f>
        <v>SI</v>
      </c>
      <c r="F155" s="156">
        <f>+VLOOKUP(C155,'[1]Notas 1º-PI'!$B$2:$E$67,2,"FALSO")</f>
        <v>17.13</v>
      </c>
      <c r="G155" s="156">
        <f>+VLOOKUP(C155,'[1]Notas 1º-PI'!$B$2:$E$67,3,"FALSO")</f>
        <v>1.26</v>
      </c>
      <c r="H155" s="23">
        <f>+G155+F155</f>
        <v>18.39</v>
      </c>
      <c r="I155" s="157">
        <f>+VLOOKUP(C155,'[1]Notas 1º-PI'!$B$2:$F$67,5,"FALSO")</f>
        <v>2</v>
      </c>
      <c r="J155" s="127" t="str">
        <f>+IF(K155&gt;0,"SI","NO")</f>
        <v>SI</v>
      </c>
      <c r="K155" s="125">
        <f>+VLOOKUP(C155,'[1]Notas 2º - PI'!$B$2:$C$32,2,"FALSO")</f>
        <v>18.440000000000001</v>
      </c>
      <c r="L155" s="125">
        <f>+K155+H155</f>
        <v>36.83</v>
      </c>
      <c r="M155" s="158">
        <v>6</v>
      </c>
      <c r="N155" s="127" t="e">
        <f>+VLOOKUP(C155,'[1]Notas 3º - PI'!$B$2:$C$55,2,"FALSO")</f>
        <v>#N/A</v>
      </c>
      <c r="O155" s="128"/>
      <c r="P155" s="124"/>
      <c r="Q155" s="128"/>
    </row>
    <row r="156" spans="3:17" ht="13" hidden="1" customHeight="1" x14ac:dyDescent="0.15">
      <c r="C156" s="154" t="s">
        <v>4258</v>
      </c>
      <c r="D156" s="155" t="s">
        <v>64</v>
      </c>
      <c r="E156" s="154"/>
      <c r="F156" s="159" t="e">
        <f>+VLOOKUP(C156,'[1]Notas 1º-PI'!$B$2:$E$67,2,"FALSO")</f>
        <v>#N/A</v>
      </c>
      <c r="G156" s="159"/>
      <c r="H156" s="159"/>
      <c r="I156" s="126"/>
      <c r="J156" s="165"/>
      <c r="K156" s="166"/>
      <c r="L156" s="166"/>
      <c r="M156" s="158"/>
      <c r="N156" s="127"/>
      <c r="O156" s="128"/>
      <c r="P156" s="124"/>
      <c r="Q156" s="128"/>
    </row>
    <row r="157" spans="3:17" ht="13" hidden="1" customHeight="1" x14ac:dyDescent="0.15">
      <c r="C157" s="154" t="s">
        <v>4259</v>
      </c>
      <c r="D157" s="155" t="s">
        <v>68</v>
      </c>
      <c r="E157" s="154" t="s">
        <v>69</v>
      </c>
      <c r="F157" s="164" t="s">
        <v>4148</v>
      </c>
      <c r="G157" s="159"/>
      <c r="H157" s="125"/>
      <c r="I157" s="126"/>
      <c r="J157" s="127" t="s">
        <v>69</v>
      </c>
      <c r="K157" s="164" t="s">
        <v>4148</v>
      </c>
      <c r="L157" s="125"/>
      <c r="M157" s="158"/>
      <c r="N157" s="127" t="e">
        <f>+VLOOKUP(C157,'[1]Notas 3º - PI'!$B$2:$C$55,2,"FALSO")</f>
        <v>#N/A</v>
      </c>
      <c r="O157" s="128"/>
      <c r="P157" s="124"/>
      <c r="Q157" s="128"/>
    </row>
    <row r="158" spans="3:17" ht="13" hidden="1" customHeight="1" x14ac:dyDescent="0.15">
      <c r="C158" s="154" t="s">
        <v>4260</v>
      </c>
      <c r="D158" s="155" t="s">
        <v>60</v>
      </c>
      <c r="E158" s="154"/>
      <c r="F158" s="159" t="e">
        <f>+VLOOKUP(C158,'[1]Notas 1º-PI'!$B$2:$E$67,2,"FALSO")</f>
        <v>#N/A</v>
      </c>
      <c r="G158" s="159"/>
      <c r="H158" s="125"/>
      <c r="I158" s="126"/>
      <c r="J158" s="165"/>
      <c r="K158" s="166"/>
      <c r="L158" s="166"/>
      <c r="M158" s="158"/>
      <c r="N158" s="127"/>
      <c r="O158" s="128"/>
      <c r="P158" s="124"/>
      <c r="Q158" s="128"/>
    </row>
    <row r="159" spans="3:17" hidden="1" x14ac:dyDescent="0.15">
      <c r="C159" s="154" t="s">
        <v>4261</v>
      </c>
      <c r="D159" s="155" t="s">
        <v>82</v>
      </c>
      <c r="E159" s="154" t="s">
        <v>69</v>
      </c>
      <c r="F159" s="164" t="s">
        <v>4148</v>
      </c>
      <c r="G159" s="159"/>
      <c r="H159" s="125"/>
      <c r="I159" s="126"/>
      <c r="J159" s="127" t="s">
        <v>69</v>
      </c>
      <c r="K159" s="164" t="s">
        <v>4148</v>
      </c>
      <c r="L159" s="125"/>
      <c r="M159" s="158"/>
      <c r="N159" s="136" t="str">
        <f>+VLOOKUP(C159,'[1]Notas 3º - PI'!$B$2:$C$55,2,"FALSO")</f>
        <v>SI</v>
      </c>
      <c r="O159" s="128" t="e">
        <f>VLOOKUP(C159,'[1]Definitivo PI'!$A$2:$D$43,4,"FALSO")</f>
        <v>#N/A</v>
      </c>
      <c r="P159" s="124"/>
      <c r="Q159" s="128"/>
    </row>
    <row r="160" spans="3:17" hidden="1" x14ac:dyDescent="0.15">
      <c r="C160" s="154" t="s">
        <v>4262</v>
      </c>
      <c r="D160" s="155" t="s">
        <v>68</v>
      </c>
      <c r="E160" s="154" t="s">
        <v>69</v>
      </c>
      <c r="F160" s="164" t="s">
        <v>4148</v>
      </c>
      <c r="G160" s="159"/>
      <c r="H160" s="125"/>
      <c r="I160" s="126"/>
      <c r="J160" s="127" t="s">
        <v>69</v>
      </c>
      <c r="K160" s="164" t="s">
        <v>4148</v>
      </c>
      <c r="L160" s="125"/>
      <c r="M160" s="158"/>
      <c r="N160" s="136" t="str">
        <f>+VLOOKUP(C160,'[1]Notas 3º - PI'!$B$2:$C$55,2,"FALSO")</f>
        <v>SI</v>
      </c>
      <c r="O160" s="128" t="e">
        <f>VLOOKUP(C160,'[1]Definitivo PI'!$A$2:$D$43,4,"FALSO")</f>
        <v>#N/A</v>
      </c>
      <c r="P160" s="124"/>
      <c r="Q160" s="128"/>
    </row>
    <row r="161" spans="3:17" ht="13" hidden="1" customHeight="1" x14ac:dyDescent="0.15">
      <c r="C161" s="154" t="s">
        <v>4263</v>
      </c>
      <c r="D161" s="155" t="s">
        <v>68</v>
      </c>
      <c r="E161" s="154"/>
      <c r="F161" s="159" t="e">
        <f>+VLOOKUP(C161,'[1]Notas 1º-PI'!$B$2:$E$67,2,"FALSO")</f>
        <v>#N/A</v>
      </c>
      <c r="G161" s="159"/>
      <c r="H161" s="125"/>
      <c r="I161" s="126"/>
      <c r="J161" s="165"/>
      <c r="K161" s="166"/>
      <c r="L161" s="166"/>
      <c r="M161" s="158"/>
      <c r="N161" s="127"/>
      <c r="O161" s="128"/>
      <c r="P161" s="124"/>
      <c r="Q161" s="128"/>
    </row>
    <row r="162" spans="3:17" ht="13" hidden="1" customHeight="1" x14ac:dyDescent="0.15">
      <c r="C162" s="154" t="s">
        <v>4264</v>
      </c>
      <c r="D162" s="155" t="s">
        <v>60</v>
      </c>
      <c r="E162" s="154" t="s">
        <v>69</v>
      </c>
      <c r="F162" s="159" t="e">
        <f>+VLOOKUP(C162,'[1]Notas 1º-PI'!$B$2:$E$67,2,"FALSO")</f>
        <v>#N/A</v>
      </c>
      <c r="G162" s="159"/>
      <c r="H162" s="125"/>
      <c r="I162" s="126"/>
      <c r="J162" s="127"/>
      <c r="K162" s="125" t="e">
        <f>+VLOOKUP(C162,'[1]Notas 2º - PI'!$B$2:$C$32,2,"FALSO")</f>
        <v>#N/A</v>
      </c>
      <c r="L162" s="125"/>
      <c r="M162" s="158"/>
      <c r="N162" s="127"/>
      <c r="O162" s="128"/>
      <c r="P162" s="124"/>
      <c r="Q162" s="128"/>
    </row>
    <row r="163" spans="3:17" ht="13" hidden="1" customHeight="1" x14ac:dyDescent="0.15">
      <c r="C163" s="154" t="s">
        <v>4265</v>
      </c>
      <c r="D163" s="155" t="s">
        <v>68</v>
      </c>
      <c r="E163" s="154"/>
      <c r="F163" s="159" t="e">
        <f>+VLOOKUP(C163,'[1]Notas 1º-PI'!$B$2:$E$67,2,"FALSO")</f>
        <v>#N/A</v>
      </c>
      <c r="G163" s="159"/>
      <c r="H163" s="125"/>
      <c r="I163" s="126"/>
      <c r="J163" s="165"/>
      <c r="K163" s="166"/>
      <c r="L163" s="166"/>
      <c r="M163" s="158"/>
      <c r="N163" s="127"/>
      <c r="O163" s="128"/>
      <c r="P163" s="124"/>
      <c r="Q163" s="128"/>
    </row>
    <row r="164" spans="3:17" ht="13" hidden="1" customHeight="1" x14ac:dyDescent="0.15">
      <c r="C164" s="154" t="s">
        <v>4266</v>
      </c>
      <c r="D164" s="155" t="s">
        <v>60</v>
      </c>
      <c r="E164" s="154" t="str">
        <f>+IF(F164&gt;0,"SI","NO")</f>
        <v>SI</v>
      </c>
      <c r="F164" s="156">
        <f>+VLOOKUP(C164,'[1]Notas 1º-PI'!$B$2:$E$67,2,"FALSO")</f>
        <v>13.67</v>
      </c>
      <c r="G164" s="156">
        <f>+VLOOKUP(C164,'[1]Notas 1º-PI'!$B$2:$E$67,3,"FALSO")</f>
        <v>2.0499999999999998</v>
      </c>
      <c r="H164" s="23">
        <f>+G164+F164</f>
        <v>15.719999999999999</v>
      </c>
      <c r="I164" s="157">
        <f>+VLOOKUP(C164,'[1]Notas 1º-PI'!$B$2:$F$67,5,"FALSO")</f>
        <v>20</v>
      </c>
      <c r="J164" s="127"/>
      <c r="K164" s="125" t="e">
        <f>+VLOOKUP(C164,'[1]Notas 2º - PI'!$B$2:$C$32,2,"FALSO")</f>
        <v>#N/A</v>
      </c>
      <c r="L164" s="125"/>
      <c r="M164" s="158"/>
      <c r="N164" s="127"/>
      <c r="O164" s="128"/>
      <c r="P164" s="124"/>
      <c r="Q164" s="128"/>
    </row>
    <row r="165" spans="3:17" ht="13" hidden="1" customHeight="1" x14ac:dyDescent="0.15">
      <c r="C165" s="154" t="s">
        <v>4267</v>
      </c>
      <c r="D165" s="155" t="s">
        <v>60</v>
      </c>
      <c r="E165" s="154" t="s">
        <v>69</v>
      </c>
      <c r="F165" s="159" t="e">
        <f>+VLOOKUP(C165,'[1]Notas 1º-PI'!$B$2:$E$67,2,"FALSO")</f>
        <v>#N/A</v>
      </c>
      <c r="G165" s="159"/>
      <c r="H165" s="125"/>
      <c r="I165" s="126"/>
      <c r="J165" s="127"/>
      <c r="K165" s="125" t="e">
        <f>+VLOOKUP(C165,'[1]Notas 2º - PI'!$B$2:$C$32,2,"FALSO")</f>
        <v>#N/A</v>
      </c>
      <c r="L165" s="125"/>
      <c r="M165" s="158"/>
      <c r="N165" s="127"/>
      <c r="O165" s="128"/>
      <c r="P165" s="124"/>
      <c r="Q165" s="128"/>
    </row>
    <row r="166" spans="3:17" ht="13" hidden="1" customHeight="1" x14ac:dyDescent="0.15">
      <c r="C166" s="154" t="s">
        <v>4268</v>
      </c>
      <c r="D166" s="155" t="s">
        <v>66</v>
      </c>
      <c r="E166" s="154" t="str">
        <f>+IF(F166&gt;0,"SI","NO")</f>
        <v>SI</v>
      </c>
      <c r="F166" s="156">
        <f>+VLOOKUP(C166,'[1]Notas 1º-PI'!$B$2:$E$67,2,"FALSO")</f>
        <v>12.5</v>
      </c>
      <c r="G166" s="156">
        <f>+VLOOKUP(C166,'[1]Notas 1º-PI'!$B$2:$E$67,3,"FALSO")</f>
        <v>0.31</v>
      </c>
      <c r="H166" s="23">
        <f>+G166+F166</f>
        <v>12.81</v>
      </c>
      <c r="I166" s="157">
        <f>+VLOOKUP(C166,'[1]Notas 1º-PI'!$B$2:$F$67,5,"FALSO")</f>
        <v>51</v>
      </c>
      <c r="J166" s="127" t="str">
        <f>+IF(K166&gt;0,"SI","NO")</f>
        <v>SI</v>
      </c>
      <c r="K166" s="125">
        <f>+VLOOKUP(C166,'[1]Notas 2º - PI'!$B$2:$C$32,2,"FALSO")</f>
        <v>15.4</v>
      </c>
      <c r="L166" s="125">
        <f>+K166+H166</f>
        <v>28.21</v>
      </c>
      <c r="M166" s="158">
        <v>26</v>
      </c>
      <c r="N166" s="127" t="e">
        <f>+VLOOKUP(C166,'[1]Notas 3º - PI'!$B$2:$C$55,2,"FALSO")</f>
        <v>#N/A</v>
      </c>
      <c r="O166" s="128"/>
      <c r="P166" s="124"/>
      <c r="Q166" s="128"/>
    </row>
    <row r="167" spans="3:17" ht="13" hidden="1" customHeight="1" x14ac:dyDescent="0.15">
      <c r="C167" s="154" t="s">
        <v>4269</v>
      </c>
      <c r="D167" s="155" t="s">
        <v>64</v>
      </c>
      <c r="E167" s="154" t="s">
        <v>69</v>
      </c>
      <c r="F167" s="159" t="e">
        <f>+VLOOKUP(C167,'[1]Notas 1º-PI'!$B$2:$E$67,2,"FALSO")</f>
        <v>#N/A</v>
      </c>
      <c r="G167" s="159"/>
      <c r="H167" s="125"/>
      <c r="I167" s="126"/>
      <c r="J167" s="127"/>
      <c r="K167" s="125" t="e">
        <f>+VLOOKUP(C167,'[1]Notas 2º - PI'!$B$2:$C$32,2,"FALSO")</f>
        <v>#N/A</v>
      </c>
      <c r="L167" s="125"/>
      <c r="M167" s="158"/>
      <c r="N167" s="127"/>
      <c r="O167" s="128"/>
      <c r="P167" s="124"/>
      <c r="Q167" s="128"/>
    </row>
    <row r="168" spans="3:17" ht="13" hidden="1" customHeight="1" x14ac:dyDescent="0.15">
      <c r="C168" s="154" t="s">
        <v>4270</v>
      </c>
      <c r="D168" s="155" t="s">
        <v>60</v>
      </c>
      <c r="E168" s="154" t="str">
        <f>+IF(F168&gt;0,"SI","NO")</f>
        <v>SI</v>
      </c>
      <c r="F168" s="156">
        <f>+VLOOKUP(C168,'[1]Notas 1º-PI'!$B$2:$E$67,2,"FALSO")</f>
        <v>12.57</v>
      </c>
      <c r="G168" s="156">
        <f>+VLOOKUP(C168,'[1]Notas 1º-PI'!$B$2:$E$67,3,"FALSO")</f>
        <v>1.26</v>
      </c>
      <c r="H168" s="23">
        <f>+G168+F168</f>
        <v>13.83</v>
      </c>
      <c r="I168" s="157">
        <f>+VLOOKUP(C168,'[1]Notas 1º-PI'!$B$2:$F$67,5,"FALSO")</f>
        <v>38</v>
      </c>
      <c r="J168" s="127"/>
      <c r="K168" s="125" t="e">
        <f>+VLOOKUP(C168,'[1]Notas 2º - PI'!$B$2:$C$32,2,"FALSO")</f>
        <v>#N/A</v>
      </c>
      <c r="L168" s="125"/>
      <c r="M168" s="158"/>
      <c r="N168" s="127"/>
      <c r="O168" s="128"/>
      <c r="P168" s="124"/>
      <c r="Q168" s="128"/>
    </row>
    <row r="169" spans="3:17" ht="13" hidden="1" customHeight="1" x14ac:dyDescent="0.15">
      <c r="C169" s="154" t="s">
        <v>4271</v>
      </c>
      <c r="D169" s="155" t="s">
        <v>82</v>
      </c>
      <c r="E169" s="154"/>
      <c r="F169" s="159" t="e">
        <f>+VLOOKUP(C169,'[1]Notas 1º-PI'!$B$2:$E$67,2,"FALSO")</f>
        <v>#N/A</v>
      </c>
      <c r="G169" s="159"/>
      <c r="H169" s="125"/>
      <c r="I169" s="126"/>
      <c r="J169" s="165"/>
      <c r="K169" s="166"/>
      <c r="L169" s="166"/>
      <c r="M169" s="158"/>
      <c r="N169" s="127"/>
      <c r="O169" s="128"/>
      <c r="P169" s="124"/>
      <c r="Q169" s="128"/>
    </row>
    <row r="170" spans="3:17" ht="13" hidden="1" customHeight="1" x14ac:dyDescent="0.15">
      <c r="C170" s="154" t="s">
        <v>4272</v>
      </c>
      <c r="D170" s="155" t="s">
        <v>68</v>
      </c>
      <c r="E170" s="154" t="str">
        <f>+IF(F170&gt;0,"SI","NO")</f>
        <v>SI</v>
      </c>
      <c r="F170" s="156">
        <f>+VLOOKUP(C170,'[1]Notas 1º-PI'!$B$2:$E$67,2,"FALSO")</f>
        <v>13.34</v>
      </c>
      <c r="G170" s="156">
        <f>+VLOOKUP(C170,'[1]Notas 1º-PI'!$B$2:$E$67,3,"FALSO")</f>
        <v>1.65</v>
      </c>
      <c r="H170" s="23">
        <f>+G170+F170</f>
        <v>14.99</v>
      </c>
      <c r="I170" s="157">
        <f>+VLOOKUP(C170,'[1]Notas 1º-PI'!$B$2:$F$67,5,"FALSO")</f>
        <v>26</v>
      </c>
      <c r="J170" s="127" t="s">
        <v>69</v>
      </c>
      <c r="K170" s="164" t="s">
        <v>4148</v>
      </c>
      <c r="L170" s="125"/>
      <c r="M170" s="158"/>
      <c r="N170" s="127" t="e">
        <f>+VLOOKUP(C170,'[1]Notas 3º - PI'!$B$2:$C$55,2,"FALSO")</f>
        <v>#N/A</v>
      </c>
      <c r="O170" s="128"/>
      <c r="P170" s="124"/>
      <c r="Q170" s="128"/>
    </row>
    <row r="171" spans="3:17" ht="13" hidden="1" customHeight="1" x14ac:dyDescent="0.15">
      <c r="C171" s="154" t="s">
        <v>4273</v>
      </c>
      <c r="D171" s="155" t="s">
        <v>79</v>
      </c>
      <c r="E171" s="154" t="str">
        <f>+IF(F171&gt;0,"SI","NO")</f>
        <v>SI</v>
      </c>
      <c r="F171" s="156">
        <f>+VLOOKUP(C171,'[1]Notas 1º-PI'!$B$2:$E$67,2,"FALSO")</f>
        <v>12.16</v>
      </c>
      <c r="G171" s="156">
        <f>+VLOOKUP(C171,'[1]Notas 1º-PI'!$B$2:$E$67,3,"FALSO")</f>
        <v>1.42</v>
      </c>
      <c r="H171" s="23">
        <f>+G171+F171</f>
        <v>13.58</v>
      </c>
      <c r="I171" s="157">
        <f>+VLOOKUP(C171,'[1]Notas 1º-PI'!$B$2:$F$67,5,"FALSO")</f>
        <v>41</v>
      </c>
      <c r="J171" s="127"/>
      <c r="K171" s="125" t="e">
        <f>+VLOOKUP(C171,'[1]Notas 2º - PI'!$B$2:$C$32,2,"FALSO")</f>
        <v>#N/A</v>
      </c>
      <c r="L171" s="125"/>
      <c r="M171" s="158"/>
      <c r="N171" s="127"/>
      <c r="O171" s="128"/>
      <c r="P171" s="124"/>
      <c r="Q171" s="128"/>
    </row>
    <row r="172" spans="3:17" hidden="1" x14ac:dyDescent="0.15">
      <c r="C172" s="154" t="s">
        <v>4274</v>
      </c>
      <c r="D172" s="155" t="s">
        <v>68</v>
      </c>
      <c r="E172" s="154" t="s">
        <v>69</v>
      </c>
      <c r="F172" s="164" t="s">
        <v>4148</v>
      </c>
      <c r="G172" s="159"/>
      <c r="H172" s="125"/>
      <c r="I172" s="126"/>
      <c r="J172" s="127" t="s">
        <v>69</v>
      </c>
      <c r="K172" s="164" t="s">
        <v>4148</v>
      </c>
      <c r="L172" s="125"/>
      <c r="M172" s="158"/>
      <c r="N172" s="136" t="str">
        <f>+VLOOKUP(C172,'[1]Notas 3º - PI'!$B$2:$C$55,2,"FALSO")</f>
        <v>SI</v>
      </c>
      <c r="O172" s="128" t="e">
        <f>VLOOKUP(C172,'[1]Definitivo PI'!$A$2:$D$43,4,"FALSO")</f>
        <v>#N/A</v>
      </c>
      <c r="P172" s="124"/>
      <c r="Q172" s="128"/>
    </row>
    <row r="173" spans="3:17" x14ac:dyDescent="0.15">
      <c r="C173" s="154" t="s">
        <v>4275</v>
      </c>
      <c r="D173" s="155" t="s">
        <v>68</v>
      </c>
      <c r="E173" s="154" t="s">
        <v>69</v>
      </c>
      <c r="F173" s="164" t="s">
        <v>4148</v>
      </c>
      <c r="G173" s="159"/>
      <c r="H173" s="125"/>
      <c r="I173" s="126"/>
      <c r="J173" s="127" t="s">
        <v>69</v>
      </c>
      <c r="K173" s="164" t="s">
        <v>4148</v>
      </c>
      <c r="L173" s="125"/>
      <c r="M173" s="158"/>
      <c r="N173" s="136" t="str">
        <f>+VLOOKUP(C173,'[1]Notas 3º - PI'!$B$2:$C$55,2,"FALSO")</f>
        <v>SI</v>
      </c>
      <c r="O173" s="137">
        <f>VLOOKUP(C173,'[1]Definitivo PI'!$A$2:$D$43,4,"FALSO")</f>
        <v>20.14</v>
      </c>
      <c r="P173" s="133">
        <f>VLOOKUP(C173,'[1]Definitivo PI'!$A$2:$E$43,5,"FALSO")</f>
        <v>49.96</v>
      </c>
      <c r="Q173" s="137">
        <v>40</v>
      </c>
    </row>
    <row r="174" spans="3:17" ht="13" hidden="1" customHeight="1" x14ac:dyDescent="0.15">
      <c r="C174" s="154" t="s">
        <v>4276</v>
      </c>
      <c r="D174" s="155" t="s">
        <v>66</v>
      </c>
      <c r="E174" s="154" t="str">
        <f>+IF(F174&gt;0,"SI","NO")</f>
        <v>SI</v>
      </c>
      <c r="F174" s="156">
        <f>+VLOOKUP(C174,'[1]Notas 1º-PI'!$B$2:$E$67,2,"FALSO")</f>
        <v>11.2</v>
      </c>
      <c r="G174" s="156">
        <f>+VLOOKUP(C174,'[1]Notas 1º-PI'!$B$2:$E$67,3,"FALSO")</f>
        <v>1.1000000000000001</v>
      </c>
      <c r="H174" s="23">
        <f>+G174+F174</f>
        <v>12.299999999999999</v>
      </c>
      <c r="I174" s="157">
        <f>+VLOOKUP(C174,'[1]Notas 1º-PI'!$B$2:$F$67,5,"FALSO")</f>
        <v>55</v>
      </c>
      <c r="J174" s="127"/>
      <c r="K174" s="125" t="e">
        <f>+VLOOKUP(C174,'[1]Notas 2º - PI'!$B$2:$C$32,2,"FALSO")</f>
        <v>#N/A</v>
      </c>
      <c r="L174" s="125"/>
      <c r="M174" s="158"/>
      <c r="N174" s="127"/>
      <c r="O174" s="128"/>
      <c r="P174" s="124"/>
      <c r="Q174" s="128"/>
    </row>
    <row r="175" spans="3:17" ht="13" hidden="1" customHeight="1" x14ac:dyDescent="0.15">
      <c r="C175" s="154" t="s">
        <v>4277</v>
      </c>
      <c r="D175" s="155" t="s">
        <v>66</v>
      </c>
      <c r="E175" s="154"/>
      <c r="F175" s="159" t="e">
        <f>+VLOOKUP(C175,'[1]Notas 1º-PI'!$B$2:$E$67,2,"FALSO")</f>
        <v>#N/A</v>
      </c>
      <c r="G175" s="159"/>
      <c r="H175" s="125"/>
      <c r="I175" s="126"/>
      <c r="J175" s="160"/>
      <c r="K175" s="161"/>
      <c r="L175" s="161"/>
      <c r="M175" s="158"/>
      <c r="N175" s="127"/>
      <c r="O175" s="128"/>
      <c r="P175" s="124"/>
      <c r="Q175" s="128"/>
    </row>
    <row r="176" spans="3:17" ht="13" hidden="1" customHeight="1" x14ac:dyDescent="0.15">
      <c r="C176" s="154" t="s">
        <v>4278</v>
      </c>
      <c r="D176" s="155" t="s">
        <v>60</v>
      </c>
      <c r="E176" s="154"/>
      <c r="F176" s="159" t="e">
        <f>+VLOOKUP(C176,'[1]Notas 1º-PI'!$B$2:$E$67,2,"FALSO")</f>
        <v>#N/A</v>
      </c>
      <c r="G176" s="159"/>
      <c r="H176" s="125"/>
      <c r="I176" s="126"/>
      <c r="J176" s="127"/>
      <c r="K176" s="125"/>
      <c r="L176" s="125"/>
      <c r="M176" s="158"/>
      <c r="N176" s="127"/>
      <c r="O176" s="128"/>
      <c r="P176" s="124"/>
      <c r="Q176" s="128"/>
    </row>
    <row r="177" spans="3:17" ht="13" hidden="1" customHeight="1" x14ac:dyDescent="0.15">
      <c r="C177" s="154" t="s">
        <v>4279</v>
      </c>
      <c r="D177" s="155" t="s">
        <v>79</v>
      </c>
      <c r="E177" s="154"/>
      <c r="F177" s="159" t="e">
        <f>+VLOOKUP(C177,'[1]Notas 1º-PI'!$B$2:$E$67,2,"FALSO")</f>
        <v>#N/A</v>
      </c>
      <c r="G177" s="159"/>
      <c r="H177" s="125"/>
      <c r="I177" s="126"/>
      <c r="J177" s="162"/>
      <c r="K177" s="163"/>
      <c r="L177" s="163"/>
      <c r="M177" s="158"/>
      <c r="N177" s="127"/>
      <c r="O177" s="128"/>
      <c r="P177" s="124"/>
      <c r="Q177" s="128"/>
    </row>
    <row r="178" spans="3:17" hidden="1" x14ac:dyDescent="0.15">
      <c r="C178" s="154" t="s">
        <v>4280</v>
      </c>
      <c r="D178" s="155" t="s">
        <v>68</v>
      </c>
      <c r="E178" s="154" t="s">
        <v>69</v>
      </c>
      <c r="F178" s="164" t="s">
        <v>4148</v>
      </c>
      <c r="G178" s="159"/>
      <c r="H178" s="125"/>
      <c r="I178" s="126"/>
      <c r="J178" s="127" t="s">
        <v>69</v>
      </c>
      <c r="K178" s="164" t="s">
        <v>4148</v>
      </c>
      <c r="L178" s="125"/>
      <c r="M178" s="158"/>
      <c r="N178" s="136" t="str">
        <f>+VLOOKUP(C178,'[1]Notas 3º - PI'!$B$2:$C$55,2,"FALSO")</f>
        <v>SI</v>
      </c>
      <c r="O178" s="128" t="e">
        <f>VLOOKUP(C178,'[1]Definitivo PI'!$A$2:$D$43,4,"FALSO")</f>
        <v>#N/A</v>
      </c>
      <c r="P178" s="124"/>
      <c r="Q178" s="128"/>
    </row>
    <row r="179" spans="3:17" ht="13" hidden="1" customHeight="1" x14ac:dyDescent="0.15">
      <c r="C179" s="154" t="s">
        <v>4281</v>
      </c>
      <c r="D179" s="155" t="s">
        <v>85</v>
      </c>
      <c r="E179" s="154"/>
      <c r="F179" s="159" t="e">
        <f>+VLOOKUP(C179,'[1]Notas 1º-PI'!$B$2:$E$67,2,"FALSO")</f>
        <v>#N/A</v>
      </c>
      <c r="G179" s="159"/>
      <c r="H179" s="125"/>
      <c r="I179" s="126"/>
      <c r="J179" s="165"/>
      <c r="K179" s="166"/>
      <c r="L179" s="166"/>
      <c r="M179" s="158"/>
      <c r="N179" s="127"/>
      <c r="O179" s="128"/>
      <c r="P179" s="124"/>
      <c r="Q179" s="128"/>
    </row>
    <row r="180" spans="3:17" hidden="1" x14ac:dyDescent="0.15">
      <c r="C180" s="154" t="s">
        <v>4282</v>
      </c>
      <c r="D180" s="155" t="s">
        <v>68</v>
      </c>
      <c r="E180" s="154" t="str">
        <f>+IF(F180&gt;0,"SI","NO")</f>
        <v>SI</v>
      </c>
      <c r="F180" s="156">
        <f>+VLOOKUP(C180,'[1]Notas 1º-PI'!$B$2:$E$67,2,"FALSO")</f>
        <v>14.49</v>
      </c>
      <c r="G180" s="156">
        <f>+VLOOKUP(C180,'[1]Notas 1º-PI'!$B$2:$E$67,3,"FALSO")</f>
        <v>0.78</v>
      </c>
      <c r="H180" s="23">
        <f>+G180+F180</f>
        <v>15.27</v>
      </c>
      <c r="I180" s="157">
        <f>+VLOOKUP(C180,'[1]Notas 1º-PI'!$B$2:$F$67,5,"FALSO")</f>
        <v>22</v>
      </c>
      <c r="J180" s="127" t="str">
        <f>+IF(K180&gt;0,"SI","NO")</f>
        <v>SI</v>
      </c>
      <c r="K180" s="125">
        <f>+VLOOKUP(C180,'[1]Notas 2º - PI'!$B$2:$C$32,2,"FALSO")</f>
        <v>18.2</v>
      </c>
      <c r="L180" s="125">
        <f>+K180+H180</f>
        <v>33.47</v>
      </c>
      <c r="M180" s="158">
        <v>11</v>
      </c>
      <c r="N180" s="136" t="str">
        <f>+VLOOKUP(C180,'[1]Notas 3º - PI'!$B$2:$C$55,2,"FALSO")</f>
        <v>SI</v>
      </c>
      <c r="O180" s="128" t="e">
        <f>VLOOKUP(C180,'[1]Definitivo PI'!$A$2:$D$43,4,"FALSO")</f>
        <v>#N/A</v>
      </c>
      <c r="P180" s="124"/>
      <c r="Q180" s="128"/>
    </row>
    <row r="181" spans="3:17" ht="13" hidden="1" customHeight="1" x14ac:dyDescent="0.15">
      <c r="C181" s="154" t="s">
        <v>4283</v>
      </c>
      <c r="D181" s="155" t="s">
        <v>72</v>
      </c>
      <c r="E181" s="154"/>
      <c r="F181" s="159" t="e">
        <f>+VLOOKUP(C181,'[1]Notas 1º-PI'!$B$2:$E$67,2,"FALSO")</f>
        <v>#N/A</v>
      </c>
      <c r="G181" s="159"/>
      <c r="H181" s="125"/>
      <c r="I181" s="126"/>
      <c r="J181" s="160"/>
      <c r="K181" s="161"/>
      <c r="L181" s="161"/>
      <c r="M181" s="158"/>
      <c r="N181" s="127"/>
      <c r="O181" s="128"/>
      <c r="P181" s="124"/>
      <c r="Q181" s="128"/>
    </row>
    <row r="182" spans="3:17" ht="13" hidden="1" customHeight="1" x14ac:dyDescent="0.15">
      <c r="C182" s="154" t="s">
        <v>4284</v>
      </c>
      <c r="D182" s="155" t="s">
        <v>68</v>
      </c>
      <c r="E182" s="154"/>
      <c r="F182" s="159" t="e">
        <f>+VLOOKUP(C182,'[1]Notas 1º-PI'!$B$2:$E$67,2,"FALSO")</f>
        <v>#N/A</v>
      </c>
      <c r="G182" s="159"/>
      <c r="H182" s="125"/>
      <c r="I182" s="126"/>
      <c r="J182" s="162"/>
      <c r="K182" s="163"/>
      <c r="L182" s="163"/>
      <c r="M182" s="158"/>
      <c r="N182" s="127"/>
      <c r="O182" s="128"/>
      <c r="P182" s="124"/>
      <c r="Q182" s="128"/>
    </row>
    <row r="183" spans="3:17" ht="13" hidden="1" customHeight="1" x14ac:dyDescent="0.15">
      <c r="C183" s="154" t="s">
        <v>4285</v>
      </c>
      <c r="D183" s="155" t="s">
        <v>85</v>
      </c>
      <c r="E183" s="154" t="str">
        <f>+IF(F183&gt;0,"SI","NO")</f>
        <v>SI</v>
      </c>
      <c r="F183" s="156">
        <f>+VLOOKUP(C183,'[1]Notas 1º-PI'!$B$2:$E$67,2,"FALSO")</f>
        <v>14.8</v>
      </c>
      <c r="G183" s="156">
        <f>+VLOOKUP(C183,'[1]Notas 1º-PI'!$B$2:$E$67,3,"FALSO")</f>
        <v>1.1000000000000001</v>
      </c>
      <c r="H183" s="23">
        <f>+G183+F183</f>
        <v>15.9</v>
      </c>
      <c r="I183" s="157">
        <f>+VLOOKUP(C183,'[1]Notas 1º-PI'!$B$2:$F$67,5,"FALSO")</f>
        <v>17</v>
      </c>
      <c r="J183" s="127" t="str">
        <f>+IF(K183&gt;0,"SI","NO")</f>
        <v>SI</v>
      </c>
      <c r="K183" s="125">
        <f>+VLOOKUP(C183,'[1]Notas 2º - PI'!$B$2:$C$32,2,"FALSO")</f>
        <v>22.31</v>
      </c>
      <c r="L183" s="125">
        <f>+K183+H183</f>
        <v>38.21</v>
      </c>
      <c r="M183" s="158">
        <v>3</v>
      </c>
      <c r="N183" s="127" t="e">
        <f>+VLOOKUP(C183,'[1]Notas 3º - PI'!$B$2:$C$55,2,"FALSO")</f>
        <v>#N/A</v>
      </c>
      <c r="O183" s="128"/>
      <c r="P183" s="124"/>
      <c r="Q183" s="128"/>
    </row>
    <row r="184" spans="3:17" ht="13" hidden="1" customHeight="1" x14ac:dyDescent="0.15">
      <c r="C184" s="154" t="s">
        <v>4286</v>
      </c>
      <c r="D184" s="155" t="s">
        <v>79</v>
      </c>
      <c r="E184" s="154" t="str">
        <f>+IF(F184&gt;0,"SI","NO")</f>
        <v>SI</v>
      </c>
      <c r="F184" s="156">
        <f>+VLOOKUP(C184,'[1]Notas 1º-PI'!$B$2:$E$67,2,"FALSO")</f>
        <v>11.27</v>
      </c>
      <c r="G184" s="156">
        <f>+VLOOKUP(C184,'[1]Notas 1º-PI'!$B$2:$E$67,3,"FALSO")</f>
        <v>0.47</v>
      </c>
      <c r="H184" s="23">
        <f>+G184+F184</f>
        <v>11.74</v>
      </c>
      <c r="I184" s="157">
        <f>+VLOOKUP(C184,'[1]Notas 1º-PI'!$B$2:$F$67,5,"FALSO")</f>
        <v>60</v>
      </c>
      <c r="J184" s="127"/>
      <c r="K184" s="125" t="e">
        <f>+VLOOKUP(C184,'[1]Notas 2º - PI'!$B$2:$C$32,2,"FALSO")</f>
        <v>#N/A</v>
      </c>
      <c r="L184" s="125"/>
      <c r="M184" s="158"/>
      <c r="N184" s="127"/>
      <c r="O184" s="128"/>
      <c r="P184" s="124"/>
      <c r="Q184" s="128"/>
    </row>
    <row r="185" spans="3:17" ht="13" hidden="1" customHeight="1" x14ac:dyDescent="0.15">
      <c r="C185" s="154" t="s">
        <v>4287</v>
      </c>
      <c r="D185" s="155" t="s">
        <v>60</v>
      </c>
      <c r="E185" s="154" t="str">
        <f>+IF(F185&gt;0,"SI","NO")</f>
        <v>SI</v>
      </c>
      <c r="F185" s="156">
        <f>+VLOOKUP(C185,'[1]Notas 1º-PI'!$B$2:$E$67,2,"FALSO")</f>
        <v>13.6</v>
      </c>
      <c r="G185" s="156">
        <f>+VLOOKUP(C185,'[1]Notas 1º-PI'!$B$2:$E$67,3,"FALSO")</f>
        <v>1.1000000000000001</v>
      </c>
      <c r="H185" s="23">
        <f>+G185+F185</f>
        <v>14.7</v>
      </c>
      <c r="I185" s="157">
        <f>+VLOOKUP(C185,'[1]Notas 1º-PI'!$B$2:$F$67,5,"FALSO")</f>
        <v>28</v>
      </c>
      <c r="J185" s="127"/>
      <c r="K185" s="125" t="e">
        <f>+VLOOKUP(C185,'[1]Notas 2º - PI'!$B$2:$C$32,2,"FALSO")</f>
        <v>#N/A</v>
      </c>
      <c r="L185" s="125"/>
      <c r="M185" s="158"/>
      <c r="N185" s="127"/>
      <c r="O185" s="128"/>
      <c r="P185" s="124"/>
      <c r="Q185" s="128"/>
    </row>
    <row r="186" spans="3:17" ht="13" hidden="1" customHeight="1" x14ac:dyDescent="0.15">
      <c r="C186" s="154" t="s">
        <v>4288</v>
      </c>
      <c r="D186" s="155" t="s">
        <v>66</v>
      </c>
      <c r="E186" s="154"/>
      <c r="F186" s="159" t="e">
        <f>+VLOOKUP(C186,'[1]Notas 1º-PI'!$B$2:$E$67,2,"FALSO")</f>
        <v>#N/A</v>
      </c>
      <c r="G186" s="159"/>
      <c r="H186" s="125"/>
      <c r="I186" s="126"/>
      <c r="J186" s="165"/>
      <c r="K186" s="166"/>
      <c r="L186" s="166"/>
      <c r="M186" s="158"/>
      <c r="N186" s="127"/>
      <c r="O186" s="128"/>
      <c r="P186" s="124"/>
      <c r="Q186" s="128"/>
    </row>
    <row r="187" spans="3:17" ht="13" hidden="1" customHeight="1" x14ac:dyDescent="0.15">
      <c r="C187" s="154" t="s">
        <v>4289</v>
      </c>
      <c r="D187" s="155" t="s">
        <v>68</v>
      </c>
      <c r="E187" s="154" t="s">
        <v>69</v>
      </c>
      <c r="F187" s="159" t="e">
        <f>+VLOOKUP(C187,'[1]Notas 1º-PI'!$B$2:$E$67,2,"FALSO")</f>
        <v>#N/A</v>
      </c>
      <c r="G187" s="159"/>
      <c r="H187" s="125"/>
      <c r="I187" s="126"/>
      <c r="J187" s="127"/>
      <c r="K187" s="125" t="e">
        <f>+VLOOKUP(C187,'[1]Notas 2º - PI'!$B$2:$C$32,2,"FALSO")</f>
        <v>#N/A</v>
      </c>
      <c r="L187" s="125"/>
      <c r="M187" s="158"/>
      <c r="N187" s="127"/>
      <c r="O187" s="128"/>
      <c r="P187" s="124"/>
      <c r="Q187" s="128"/>
    </row>
    <row r="188" spans="3:17" x14ac:dyDescent="0.15">
      <c r="C188" s="154" t="s">
        <v>4290</v>
      </c>
      <c r="D188" s="155" t="s">
        <v>85</v>
      </c>
      <c r="E188" s="154" t="str">
        <f>+IF(F188&gt;0,"SI","NO")</f>
        <v>SI</v>
      </c>
      <c r="F188" s="156">
        <f>+VLOOKUP(C188,'[1]Notas 1º-PI'!$B$2:$E$67,2,"FALSO")</f>
        <v>16.37</v>
      </c>
      <c r="G188" s="156">
        <f>+VLOOKUP(C188,'[1]Notas 1º-PI'!$B$2:$E$67,3,"FALSO")</f>
        <v>0.94</v>
      </c>
      <c r="H188" s="23">
        <f>+G188+F188</f>
        <v>17.310000000000002</v>
      </c>
      <c r="I188" s="157">
        <f>+VLOOKUP(C188,'[1]Notas 1º-PI'!$B$2:$F$67,5,"FALSO")</f>
        <v>5</v>
      </c>
      <c r="J188" s="127" t="str">
        <f>+IF(K188&gt;0,"SI","NO")</f>
        <v>SI</v>
      </c>
      <c r="K188" s="125">
        <f>+VLOOKUP(C188,'[1]Notas 2º - PI'!$B$2:$C$32,2,"FALSO")</f>
        <v>18.29</v>
      </c>
      <c r="L188" s="125">
        <f>+K188+H188</f>
        <v>35.6</v>
      </c>
      <c r="M188" s="158">
        <v>8</v>
      </c>
      <c r="N188" s="136" t="str">
        <f>+VLOOKUP(C188,'[1]Notas 3º - PI'!$B$2:$C$55,2,"FALSO")</f>
        <v>SI</v>
      </c>
      <c r="O188" s="137">
        <f>VLOOKUP(C188,'[1]Definitivo PI'!$A$2:$D$43,4,"FALSO")</f>
        <v>23.92</v>
      </c>
      <c r="P188" s="133">
        <f>VLOOKUP(C188,'[1]Definitivo PI'!$A$2:$E$43,5,"FALSO")</f>
        <v>59.52</v>
      </c>
      <c r="Q188" s="137">
        <v>9</v>
      </c>
    </row>
    <row r="189" spans="3:17" ht="13" hidden="1" customHeight="1" x14ac:dyDescent="0.15">
      <c r="C189" s="154" t="s">
        <v>4291</v>
      </c>
      <c r="D189" s="155" t="s">
        <v>66</v>
      </c>
      <c r="E189" s="154"/>
      <c r="F189" s="159" t="e">
        <f>+VLOOKUP(C189,'[1]Notas 1º-PI'!$B$2:$E$67,2,"FALSO")</f>
        <v>#N/A</v>
      </c>
      <c r="G189" s="159"/>
      <c r="H189" s="125"/>
      <c r="I189" s="126"/>
      <c r="J189" s="165"/>
      <c r="K189" s="166"/>
      <c r="L189" s="166"/>
      <c r="M189" s="158"/>
      <c r="N189" s="127"/>
      <c r="O189" s="128"/>
      <c r="P189" s="124"/>
      <c r="Q189" s="128"/>
    </row>
    <row r="190" spans="3:17" x14ac:dyDescent="0.15">
      <c r="C190" s="154" t="s">
        <v>4292</v>
      </c>
      <c r="D190" s="155" t="s">
        <v>68</v>
      </c>
      <c r="E190" s="154" t="s">
        <v>69</v>
      </c>
      <c r="F190" s="164" t="s">
        <v>4148</v>
      </c>
      <c r="G190" s="159"/>
      <c r="H190" s="125"/>
      <c r="I190" s="126"/>
      <c r="J190" s="127" t="s">
        <v>69</v>
      </c>
      <c r="K190" s="164" t="s">
        <v>4148</v>
      </c>
      <c r="L190" s="125"/>
      <c r="M190" s="158"/>
      <c r="N190" s="136" t="str">
        <f>+VLOOKUP(C190,'[1]Notas 3º - PI'!$B$2:$C$55,2,"FALSO")</f>
        <v>SI</v>
      </c>
      <c r="O190" s="137">
        <f>VLOOKUP(C190,'[1]Definitivo PI'!$A$2:$D$43,4,"FALSO")</f>
        <v>20.67</v>
      </c>
      <c r="P190" s="133">
        <f>VLOOKUP(C190,'[1]Definitivo PI'!$A$2:$E$43,5,"FALSO")</f>
        <v>48.29</v>
      </c>
      <c r="Q190" s="137">
        <v>41</v>
      </c>
    </row>
    <row r="191" spans="3:17" ht="13" hidden="1" customHeight="1" x14ac:dyDescent="0.15">
      <c r="C191" s="154" t="s">
        <v>4293</v>
      </c>
      <c r="D191" s="155" t="s">
        <v>66</v>
      </c>
      <c r="E191" s="154"/>
      <c r="F191" s="159" t="e">
        <f>+VLOOKUP(C191,'[1]Notas 1º-PI'!$B$2:$E$67,2,"FALSO")</f>
        <v>#N/A</v>
      </c>
      <c r="G191" s="159"/>
      <c r="H191" s="125"/>
      <c r="I191" s="126"/>
      <c r="J191" s="160"/>
      <c r="K191" s="161"/>
      <c r="L191" s="161"/>
      <c r="M191" s="158"/>
      <c r="N191" s="127"/>
      <c r="O191" s="128"/>
      <c r="P191" s="124"/>
      <c r="Q191" s="128"/>
    </row>
    <row r="192" spans="3:17" ht="13" hidden="1" customHeight="1" x14ac:dyDescent="0.15">
      <c r="C192" s="154" t="s">
        <v>4294</v>
      </c>
      <c r="D192" s="155" t="s">
        <v>82</v>
      </c>
      <c r="E192" s="154"/>
      <c r="F192" s="159" t="e">
        <f>+VLOOKUP(C192,'[1]Notas 1º-PI'!$B$2:$E$67,2,"FALSO")</f>
        <v>#N/A</v>
      </c>
      <c r="G192" s="159"/>
      <c r="H192" s="125"/>
      <c r="I192" s="126"/>
      <c r="J192" s="162"/>
      <c r="K192" s="163"/>
      <c r="L192" s="163"/>
      <c r="M192" s="158"/>
      <c r="N192" s="127"/>
      <c r="O192" s="128"/>
      <c r="P192" s="124"/>
      <c r="Q192" s="128"/>
    </row>
    <row r="193" spans="3:17" ht="13" hidden="1" customHeight="1" x14ac:dyDescent="0.15">
      <c r="C193" s="154" t="s">
        <v>4295</v>
      </c>
      <c r="D193" s="155" t="s">
        <v>60</v>
      </c>
      <c r="E193" s="154" t="s">
        <v>69</v>
      </c>
      <c r="F193" s="159" t="e">
        <f>+VLOOKUP(C193,'[1]Notas 1º-PI'!$B$2:$E$67,2,"FALSO")</f>
        <v>#N/A</v>
      </c>
      <c r="G193" s="159"/>
      <c r="H193" s="125"/>
      <c r="I193" s="126"/>
      <c r="J193" s="127"/>
      <c r="K193" s="125" t="e">
        <f>+VLOOKUP(C193,'[1]Notas 2º - PI'!$B$2:$C$32,2,"FALSO")</f>
        <v>#N/A</v>
      </c>
      <c r="L193" s="125"/>
      <c r="M193" s="158"/>
      <c r="N193" s="127"/>
      <c r="O193" s="128"/>
      <c r="P193" s="124"/>
      <c r="Q193" s="128"/>
    </row>
    <row r="194" spans="3:17" x14ac:dyDescent="0.15">
      <c r="C194" s="154" t="s">
        <v>4296</v>
      </c>
      <c r="D194" s="155" t="s">
        <v>68</v>
      </c>
      <c r="E194" s="154" t="s">
        <v>69</v>
      </c>
      <c r="F194" s="164" t="s">
        <v>4148</v>
      </c>
      <c r="G194" s="159"/>
      <c r="H194" s="125"/>
      <c r="I194" s="126"/>
      <c r="J194" s="127" t="s">
        <v>69</v>
      </c>
      <c r="K194" s="164" t="s">
        <v>4148</v>
      </c>
      <c r="L194" s="125"/>
      <c r="M194" s="158"/>
      <c r="N194" s="136" t="str">
        <f>+VLOOKUP(C194,'[1]Notas 3º - PI'!$B$2:$C$55,2,"FALSO")</f>
        <v>SI</v>
      </c>
      <c r="O194" s="137">
        <f>VLOOKUP(C194,'[1]Definitivo PI'!$A$2:$D$43,4,"FALSO")</f>
        <v>24.94</v>
      </c>
      <c r="P194" s="133">
        <f>VLOOKUP(C194,'[1]Definitivo PI'!$A$2:$E$43,5,"FALSO")</f>
        <v>54.6</v>
      </c>
      <c r="Q194" s="137">
        <v>28</v>
      </c>
    </row>
    <row r="195" spans="3:17" ht="13" hidden="1" customHeight="1" x14ac:dyDescent="0.15">
      <c r="C195" s="154" t="s">
        <v>4297</v>
      </c>
      <c r="D195" s="155" t="s">
        <v>60</v>
      </c>
      <c r="E195" s="154"/>
      <c r="F195" s="159" t="e">
        <f>+VLOOKUP(C195,'[1]Notas 1º-PI'!$B$2:$E$67,2,"FALSO")</f>
        <v>#N/A</v>
      </c>
      <c r="G195" s="159"/>
      <c r="H195" s="125"/>
      <c r="I195" s="126"/>
      <c r="J195" s="160"/>
      <c r="K195" s="161"/>
      <c r="L195" s="161"/>
      <c r="M195" s="158"/>
      <c r="N195" s="127"/>
      <c r="O195" s="128"/>
      <c r="P195" s="124"/>
      <c r="Q195" s="128"/>
    </row>
    <row r="196" spans="3:17" ht="13" hidden="1" customHeight="1" x14ac:dyDescent="0.15">
      <c r="C196" s="154" t="s">
        <v>4298</v>
      </c>
      <c r="D196" s="155" t="s">
        <v>68</v>
      </c>
      <c r="E196" s="154"/>
      <c r="F196" s="159" t="e">
        <f>+VLOOKUP(C196,'[1]Notas 1º-PI'!$B$2:$E$67,2,"FALSO")</f>
        <v>#N/A</v>
      </c>
      <c r="G196" s="159"/>
      <c r="H196" s="125"/>
      <c r="I196" s="126"/>
      <c r="J196" s="162"/>
      <c r="K196" s="163"/>
      <c r="L196" s="163"/>
      <c r="M196" s="158"/>
      <c r="N196" s="127"/>
      <c r="O196" s="128"/>
      <c r="P196" s="124"/>
      <c r="Q196" s="128"/>
    </row>
    <row r="197" spans="3:17" ht="13" hidden="1" customHeight="1" x14ac:dyDescent="0.15">
      <c r="C197" s="154" t="s">
        <v>4299</v>
      </c>
      <c r="D197" s="155" t="s">
        <v>82</v>
      </c>
      <c r="E197" s="154" t="str">
        <f>+IF(F197&gt;0,"SI","NO")</f>
        <v>SI</v>
      </c>
      <c r="F197" s="156">
        <f>+VLOOKUP(C197,'[1]Notas 1º-PI'!$B$2:$E$67,2,"FALSO")</f>
        <v>11.53</v>
      </c>
      <c r="G197" s="156">
        <f>+VLOOKUP(C197,'[1]Notas 1º-PI'!$B$2:$E$67,3,"FALSO")</f>
        <v>0.31</v>
      </c>
      <c r="H197" s="23">
        <f>+G197+F197</f>
        <v>11.84</v>
      </c>
      <c r="I197" s="157">
        <f>+VLOOKUP(C197,'[1]Notas 1º-PI'!$B$2:$F$67,5,"FALSO")</f>
        <v>59</v>
      </c>
      <c r="J197" s="127"/>
      <c r="K197" s="125" t="e">
        <f>+VLOOKUP(C197,'[1]Notas 2º - PI'!$B$2:$C$32,2,"FALSO")</f>
        <v>#N/A</v>
      </c>
      <c r="L197" s="125"/>
      <c r="M197" s="158"/>
      <c r="N197" s="127"/>
      <c r="O197" s="128"/>
      <c r="P197" s="124"/>
      <c r="Q197" s="128"/>
    </row>
    <row r="198" spans="3:17" ht="13" hidden="1" customHeight="1" x14ac:dyDescent="0.15">
      <c r="C198" s="154" t="s">
        <v>4300</v>
      </c>
      <c r="D198" s="155" t="s">
        <v>68</v>
      </c>
      <c r="E198" s="154"/>
      <c r="F198" s="159" t="e">
        <f>+VLOOKUP(C198,'[1]Notas 1º-PI'!$B$2:$E$67,2,"FALSO")</f>
        <v>#N/A</v>
      </c>
      <c r="G198" s="159"/>
      <c r="H198" s="125"/>
      <c r="I198" s="126"/>
      <c r="J198" s="165"/>
      <c r="K198" s="166"/>
      <c r="L198" s="166"/>
      <c r="M198" s="158"/>
      <c r="N198" s="127"/>
      <c r="O198" s="128"/>
      <c r="P198" s="124"/>
      <c r="Q198" s="128"/>
    </row>
    <row r="199" spans="3:17" ht="13" hidden="1" customHeight="1" x14ac:dyDescent="0.15">
      <c r="C199" s="154" t="s">
        <v>4301</v>
      </c>
      <c r="D199" s="155" t="s">
        <v>60</v>
      </c>
      <c r="E199" s="154" t="s">
        <v>69</v>
      </c>
      <c r="F199" s="159" t="e">
        <f>+VLOOKUP(C199,'[1]Notas 1º-PI'!$B$2:$E$67,2,"FALSO")</f>
        <v>#N/A</v>
      </c>
      <c r="G199" s="159"/>
      <c r="H199" s="125"/>
      <c r="I199" s="126"/>
      <c r="J199" s="127"/>
      <c r="K199" s="125" t="e">
        <f>+VLOOKUP(C199,'[1]Notas 2º - PI'!$B$2:$C$32,2,"FALSO")</f>
        <v>#N/A</v>
      </c>
      <c r="L199" s="125"/>
      <c r="M199" s="158"/>
      <c r="N199" s="127"/>
      <c r="O199" s="128"/>
      <c r="P199" s="124"/>
      <c r="Q199" s="128"/>
    </row>
    <row r="200" spans="3:17" ht="13" hidden="1" customHeight="1" x14ac:dyDescent="0.15">
      <c r="C200" s="154" t="s">
        <v>4302</v>
      </c>
      <c r="D200" s="155" t="s">
        <v>79</v>
      </c>
      <c r="E200" s="154"/>
      <c r="F200" s="159" t="e">
        <f>+VLOOKUP(C200,'[1]Notas 1º-PI'!$B$2:$E$67,2,"FALSO")</f>
        <v>#N/A</v>
      </c>
      <c r="G200" s="159"/>
      <c r="H200" s="125"/>
      <c r="I200" s="126"/>
      <c r="J200" s="160"/>
      <c r="K200" s="161"/>
      <c r="L200" s="161"/>
      <c r="M200" s="158"/>
      <c r="N200" s="127"/>
      <c r="O200" s="128"/>
      <c r="P200" s="124"/>
      <c r="Q200" s="128"/>
    </row>
    <row r="201" spans="3:17" ht="13" hidden="1" customHeight="1" x14ac:dyDescent="0.15">
      <c r="C201" s="154" t="s">
        <v>4303</v>
      </c>
      <c r="D201" s="155" t="s">
        <v>60</v>
      </c>
      <c r="E201" s="154"/>
      <c r="F201" s="159" t="e">
        <f>+VLOOKUP(C201,'[1]Notas 1º-PI'!$B$2:$E$67,2,"FALSO")</f>
        <v>#N/A</v>
      </c>
      <c r="G201" s="159"/>
      <c r="H201" s="125"/>
      <c r="I201" s="126"/>
      <c r="J201" s="162"/>
      <c r="K201" s="163"/>
      <c r="L201" s="163"/>
      <c r="M201" s="158"/>
      <c r="N201" s="127"/>
      <c r="O201" s="128"/>
      <c r="P201" s="124"/>
      <c r="Q201" s="128"/>
    </row>
    <row r="202" spans="3:17" x14ac:dyDescent="0.15">
      <c r="C202" s="154" t="s">
        <v>4304</v>
      </c>
      <c r="D202" s="155" t="s">
        <v>68</v>
      </c>
      <c r="E202" s="154" t="s">
        <v>69</v>
      </c>
      <c r="F202" s="164" t="s">
        <v>4148</v>
      </c>
      <c r="G202" s="159"/>
      <c r="H202" s="125"/>
      <c r="I202" s="126"/>
      <c r="J202" s="127" t="s">
        <v>69</v>
      </c>
      <c r="K202" s="164" t="s">
        <v>4148</v>
      </c>
      <c r="L202" s="125"/>
      <c r="M202" s="158"/>
      <c r="N202" s="136" t="str">
        <f>+VLOOKUP(C202,'[1]Notas 3º - PI'!$B$2:$C$55,2,"FALSO")</f>
        <v>SI</v>
      </c>
      <c r="O202" s="137">
        <f>VLOOKUP(C202,'[1]Definitivo PI'!$A$2:$D$43,4,"FALSO")</f>
        <v>26.45</v>
      </c>
      <c r="P202" s="133">
        <f>VLOOKUP(C202,'[1]Definitivo PI'!$A$2:$E$43,5,"FALSO")</f>
        <v>55.3</v>
      </c>
      <c r="Q202" s="137">
        <v>25</v>
      </c>
    </row>
    <row r="203" spans="3:17" ht="13" hidden="1" customHeight="1" x14ac:dyDescent="0.15">
      <c r="C203" s="154" t="s">
        <v>4305</v>
      </c>
      <c r="D203" s="155" t="s">
        <v>326</v>
      </c>
      <c r="E203" s="154"/>
      <c r="F203" s="159" t="e">
        <f>+VLOOKUP(C203,'[1]Notas 1º-PI'!$B$2:$E$67,2,"FALSO")</f>
        <v>#N/A</v>
      </c>
      <c r="G203" s="159"/>
      <c r="H203" s="125"/>
      <c r="I203" s="126"/>
      <c r="J203" s="160"/>
      <c r="K203" s="161"/>
      <c r="L203" s="161"/>
      <c r="M203" s="158"/>
      <c r="N203" s="127"/>
      <c r="O203" s="128"/>
      <c r="P203" s="124"/>
      <c r="Q203" s="128"/>
    </row>
    <row r="204" spans="3:17" ht="13" hidden="1" customHeight="1" x14ac:dyDescent="0.15">
      <c r="C204" s="154" t="s">
        <v>4306</v>
      </c>
      <c r="D204" s="155" t="s">
        <v>82</v>
      </c>
      <c r="E204" s="154"/>
      <c r="F204" s="159" t="e">
        <f>+VLOOKUP(C204,'[1]Notas 1º-PI'!$B$2:$E$67,2,"FALSO")</f>
        <v>#N/A</v>
      </c>
      <c r="G204" s="159"/>
      <c r="H204" s="125"/>
      <c r="I204" s="126"/>
      <c r="J204" s="162"/>
      <c r="K204" s="163"/>
      <c r="L204" s="163"/>
      <c r="M204" s="158"/>
      <c r="N204" s="127"/>
      <c r="O204" s="128"/>
      <c r="P204" s="124"/>
      <c r="Q204" s="128"/>
    </row>
    <row r="205" spans="3:17" x14ac:dyDescent="0.15">
      <c r="C205" s="154" t="s">
        <v>4307</v>
      </c>
      <c r="D205" s="155" t="s">
        <v>85</v>
      </c>
      <c r="E205" s="154" t="s">
        <v>69</v>
      </c>
      <c r="F205" s="164" t="s">
        <v>4148</v>
      </c>
      <c r="G205" s="159"/>
      <c r="H205" s="125"/>
      <c r="I205" s="126"/>
      <c r="J205" s="127" t="s">
        <v>69</v>
      </c>
      <c r="K205" s="164" t="s">
        <v>4148</v>
      </c>
      <c r="L205" s="125"/>
      <c r="M205" s="158"/>
      <c r="N205" s="136" t="str">
        <f>+VLOOKUP(C205,'[1]Notas 3º - PI'!$B$2:$C$55,2,"FALSO")</f>
        <v>SI</v>
      </c>
      <c r="O205" s="137">
        <f>VLOOKUP(C205,'[1]Definitivo PI'!$A$2:$D$43,4,"FALSO")</f>
        <v>22.76</v>
      </c>
      <c r="P205" s="133">
        <f>VLOOKUP(C205,'[1]Definitivo PI'!$A$2:$E$43,5,"FALSO")</f>
        <v>50.58</v>
      </c>
      <c r="Q205" s="137">
        <v>38</v>
      </c>
    </row>
    <row r="206" spans="3:17" ht="13" hidden="1" customHeight="1" x14ac:dyDescent="0.15">
      <c r="C206" s="154" t="s">
        <v>4308</v>
      </c>
      <c r="D206" s="155" t="s">
        <v>79</v>
      </c>
      <c r="E206" s="154" t="s">
        <v>69</v>
      </c>
      <c r="F206" s="159" t="e">
        <f>+VLOOKUP(C206,'[1]Notas 1º-PI'!$B$2:$E$67,2,"FALSO")</f>
        <v>#N/A</v>
      </c>
      <c r="G206" s="159"/>
      <c r="H206" s="125"/>
      <c r="I206" s="126"/>
      <c r="J206" s="127"/>
      <c r="K206" s="125" t="e">
        <f>+VLOOKUP(C206,'[1]Notas 2º - PI'!$B$2:$C$32,2,"FALSO")</f>
        <v>#N/A</v>
      </c>
      <c r="L206" s="125"/>
      <c r="M206" s="158"/>
      <c r="N206" s="127"/>
      <c r="O206" s="128"/>
      <c r="P206" s="124"/>
      <c r="Q206" s="128"/>
    </row>
    <row r="207" spans="3:17" ht="13" hidden="1" customHeight="1" x14ac:dyDescent="0.15">
      <c r="C207" s="154" t="s">
        <v>4309</v>
      </c>
      <c r="D207" s="155" t="s">
        <v>68</v>
      </c>
      <c r="E207" s="154"/>
      <c r="F207" s="159" t="e">
        <f>+VLOOKUP(C207,'[1]Notas 1º-PI'!$B$2:$E$67,2,"FALSO")</f>
        <v>#N/A</v>
      </c>
      <c r="G207" s="159"/>
      <c r="H207" s="125"/>
      <c r="I207" s="126"/>
      <c r="J207" s="165"/>
      <c r="K207" s="166"/>
      <c r="L207" s="166"/>
      <c r="M207" s="158"/>
      <c r="N207" s="127"/>
      <c r="O207" s="128"/>
      <c r="P207" s="124"/>
      <c r="Q207" s="128"/>
    </row>
    <row r="208" spans="3:17" ht="13" hidden="1" customHeight="1" x14ac:dyDescent="0.15">
      <c r="C208" s="154" t="s">
        <v>4310</v>
      </c>
      <c r="D208" s="155" t="s">
        <v>66</v>
      </c>
      <c r="E208" s="154" t="s">
        <v>69</v>
      </c>
      <c r="F208" s="159" t="e">
        <f>+VLOOKUP(C208,'[1]Notas 1º-PI'!$B$2:$E$67,2,"FALSO")</f>
        <v>#N/A</v>
      </c>
      <c r="G208" s="159"/>
      <c r="H208" s="125"/>
      <c r="I208" s="126"/>
      <c r="J208" s="127"/>
      <c r="K208" s="125" t="e">
        <f>+VLOOKUP(C208,'[1]Notas 2º - PI'!$B$2:$C$32,2,"FALSO")</f>
        <v>#N/A</v>
      </c>
      <c r="L208" s="125"/>
      <c r="M208" s="158"/>
      <c r="N208" s="127"/>
      <c r="O208" s="128"/>
      <c r="P208" s="124"/>
      <c r="Q208" s="128"/>
    </row>
    <row r="209" spans="3:17" ht="13" hidden="1" customHeight="1" x14ac:dyDescent="0.15">
      <c r="C209" s="154" t="s">
        <v>4311</v>
      </c>
      <c r="D209" s="155" t="s">
        <v>85</v>
      </c>
      <c r="E209" s="154"/>
      <c r="F209" s="159" t="e">
        <f>+VLOOKUP(C209,'[1]Notas 1º-PI'!$B$2:$E$67,2,"FALSO")</f>
        <v>#N/A</v>
      </c>
      <c r="G209" s="159"/>
      <c r="H209" s="125"/>
      <c r="I209" s="126"/>
      <c r="J209" s="160"/>
      <c r="K209" s="161"/>
      <c r="L209" s="161"/>
      <c r="M209" s="158"/>
      <c r="N209" s="127"/>
      <c r="O209" s="128"/>
      <c r="P209" s="124"/>
      <c r="Q209" s="128"/>
    </row>
    <row r="210" spans="3:17" ht="13" hidden="1" customHeight="1" x14ac:dyDescent="0.15">
      <c r="C210" s="154" t="s">
        <v>4312</v>
      </c>
      <c r="D210" s="155" t="s">
        <v>66</v>
      </c>
      <c r="E210" s="154"/>
      <c r="F210" s="159" t="e">
        <f>+VLOOKUP(C210,'[1]Notas 1º-PI'!$B$2:$E$67,2,"FALSO")</f>
        <v>#N/A</v>
      </c>
      <c r="G210" s="159"/>
      <c r="H210" s="125"/>
      <c r="I210" s="126"/>
      <c r="J210" s="127"/>
      <c r="K210" s="125"/>
      <c r="L210" s="125"/>
      <c r="M210" s="158"/>
      <c r="N210" s="127"/>
      <c r="O210" s="128"/>
      <c r="P210" s="124"/>
      <c r="Q210" s="128"/>
    </row>
    <row r="211" spans="3:17" ht="13" hidden="1" customHeight="1" x14ac:dyDescent="0.15">
      <c r="C211" s="154" t="s">
        <v>4313</v>
      </c>
      <c r="D211" s="155" t="s">
        <v>66</v>
      </c>
      <c r="E211" s="154"/>
      <c r="F211" s="159" t="e">
        <f>+VLOOKUP(C211,'[1]Notas 1º-PI'!$B$2:$E$67,2,"FALSO")</f>
        <v>#N/A</v>
      </c>
      <c r="G211" s="159"/>
      <c r="H211" s="125"/>
      <c r="I211" s="126"/>
      <c r="J211" s="162"/>
      <c r="K211" s="163"/>
      <c r="L211" s="163"/>
      <c r="M211" s="158"/>
      <c r="N211" s="127"/>
      <c r="O211" s="128"/>
      <c r="P211" s="124"/>
      <c r="Q211" s="128"/>
    </row>
    <row r="212" spans="3:17" x14ac:dyDescent="0.15">
      <c r="C212" s="154" t="s">
        <v>4314</v>
      </c>
      <c r="D212" s="155" t="s">
        <v>66</v>
      </c>
      <c r="E212" s="154" t="s">
        <v>69</v>
      </c>
      <c r="F212" s="164" t="s">
        <v>4148</v>
      </c>
      <c r="G212" s="159"/>
      <c r="H212" s="125"/>
      <c r="I212" s="126"/>
      <c r="J212" s="127" t="s">
        <v>69</v>
      </c>
      <c r="K212" s="164" t="s">
        <v>4148</v>
      </c>
      <c r="L212" s="125"/>
      <c r="M212" s="158"/>
      <c r="N212" s="136" t="str">
        <f>+VLOOKUP(C212,'[1]Notas 3º - PI'!$B$2:$C$55,2,"FALSO")</f>
        <v>SI</v>
      </c>
      <c r="O212" s="137">
        <f>VLOOKUP(C212,'[1]Definitivo PI'!$A$2:$D$43,4,"FALSO")</f>
        <v>24.86</v>
      </c>
      <c r="P212" s="133">
        <f>VLOOKUP(C212,'[1]Definitivo PI'!$A$2:$E$43,5,"FALSO")</f>
        <v>57.47</v>
      </c>
      <c r="Q212" s="137">
        <v>16</v>
      </c>
    </row>
    <row r="213" spans="3:17" ht="13" hidden="1" customHeight="1" x14ac:dyDescent="0.15">
      <c r="C213" s="154" t="s">
        <v>4315</v>
      </c>
      <c r="D213" s="155" t="s">
        <v>66</v>
      </c>
      <c r="E213" s="154"/>
      <c r="F213" s="159" t="e">
        <f>+VLOOKUP(C213,'[1]Notas 1º-PI'!$B$2:$E$67,2,"FALSO")</f>
        <v>#N/A</v>
      </c>
      <c r="G213" s="159"/>
      <c r="H213" s="125"/>
      <c r="I213" s="126"/>
      <c r="J213" s="165"/>
      <c r="K213" s="166"/>
      <c r="L213" s="166"/>
      <c r="M213" s="158"/>
      <c r="N213" s="127"/>
      <c r="O213" s="128"/>
      <c r="P213" s="124"/>
      <c r="Q213" s="128"/>
    </row>
    <row r="214" spans="3:17" x14ac:dyDescent="0.15">
      <c r="C214" s="154" t="s">
        <v>4316</v>
      </c>
      <c r="D214" s="155" t="s">
        <v>68</v>
      </c>
      <c r="E214" s="154" t="str">
        <f>+IF(F214&gt;0,"SI","NO")</f>
        <v>SI</v>
      </c>
      <c r="F214" s="156">
        <f>+VLOOKUP(C214,'[1]Notas 1º-PI'!$B$2:$E$67,2,"FALSO")</f>
        <v>16.7</v>
      </c>
      <c r="G214" s="156">
        <f>+VLOOKUP(C214,'[1]Notas 1º-PI'!$B$2:$E$67,3,"FALSO")</f>
        <v>2.21</v>
      </c>
      <c r="H214" s="23">
        <f>+G214+F214</f>
        <v>18.91</v>
      </c>
      <c r="I214" s="157">
        <f>+VLOOKUP(C214,'[1]Notas 1º-PI'!$B$2:$F$67,5,"FALSO")</f>
        <v>1</v>
      </c>
      <c r="J214" s="127" t="str">
        <f>+IF(K214&gt;0,"SI","NO")</f>
        <v>SI</v>
      </c>
      <c r="K214" s="125">
        <f>+VLOOKUP(C214,'[1]Notas 2º - PI'!$B$2:$C$32,2,"FALSO")</f>
        <v>20.05</v>
      </c>
      <c r="L214" s="125">
        <f>+K214+H214</f>
        <v>38.96</v>
      </c>
      <c r="M214" s="158">
        <v>1</v>
      </c>
      <c r="N214" s="136" t="str">
        <f>+VLOOKUP(C214,'[1]Notas 3º - PI'!$B$2:$C$55,2,"FALSO")</f>
        <v>SI</v>
      </c>
      <c r="O214" s="137">
        <f>VLOOKUP(C214,'[1]Definitivo PI'!$A$2:$D$43,4,"FALSO")</f>
        <v>25.7</v>
      </c>
      <c r="P214" s="133">
        <f>VLOOKUP(C214,'[1]Definitivo PI'!$A$2:$E$43,5,"FALSO")</f>
        <v>64.66</v>
      </c>
      <c r="Q214" s="137">
        <v>1</v>
      </c>
    </row>
    <row r="215" spans="3:17" ht="13" hidden="1" customHeight="1" x14ac:dyDescent="0.15">
      <c r="C215" s="154" t="s">
        <v>4317</v>
      </c>
      <c r="D215" s="155" t="s">
        <v>60</v>
      </c>
      <c r="E215" s="154"/>
      <c r="F215" s="159" t="e">
        <f>+VLOOKUP(C215,'[1]Notas 1º-PI'!$B$2:$E$67,2,"FALSO")</f>
        <v>#N/A</v>
      </c>
      <c r="G215" s="159"/>
      <c r="H215" s="125"/>
      <c r="I215" s="126"/>
      <c r="J215" s="165"/>
      <c r="K215" s="166"/>
      <c r="L215" s="166"/>
      <c r="M215" s="158"/>
      <c r="N215" s="127"/>
      <c r="O215" s="128"/>
      <c r="P215" s="124"/>
      <c r="Q215" s="128"/>
    </row>
    <row r="216" spans="3:17" ht="13" hidden="1" customHeight="1" x14ac:dyDescent="0.15">
      <c r="C216" s="154" t="s">
        <v>4318</v>
      </c>
      <c r="D216" s="155" t="s">
        <v>66</v>
      </c>
      <c r="E216" s="154" t="str">
        <f>+IF(F216&gt;0,"SI","NO")</f>
        <v>SI</v>
      </c>
      <c r="F216" s="156">
        <f>+VLOOKUP(C216,'[1]Notas 1º-PI'!$B$2:$E$67,2,"FALSO")</f>
        <v>12.52</v>
      </c>
      <c r="G216" s="156">
        <f>+VLOOKUP(C216,'[1]Notas 1º-PI'!$B$2:$E$67,3,"FALSO")</f>
        <v>0.31</v>
      </c>
      <c r="H216" s="23">
        <f>+G216+F216</f>
        <v>12.83</v>
      </c>
      <c r="I216" s="157">
        <f>+VLOOKUP(C216,'[1]Notas 1º-PI'!$B$2:$F$67,5,"FALSO")</f>
        <v>50</v>
      </c>
      <c r="J216" s="127"/>
      <c r="K216" s="125" t="e">
        <f>+VLOOKUP(C216,'[1]Notas 2º - PI'!$B$2:$C$32,2,"FALSO")</f>
        <v>#N/A</v>
      </c>
      <c r="L216" s="125"/>
      <c r="M216" s="158"/>
      <c r="N216" s="127"/>
      <c r="O216" s="128"/>
      <c r="P216" s="124"/>
      <c r="Q216" s="128"/>
    </row>
    <row r="217" spans="3:17" ht="13" hidden="1" customHeight="1" x14ac:dyDescent="0.15">
      <c r="C217" s="154" t="s">
        <v>4319</v>
      </c>
      <c r="D217" s="155" t="s">
        <v>68</v>
      </c>
      <c r="E217" s="154" t="str">
        <f>+IF(F217&gt;0,"SI","NO")</f>
        <v>SI</v>
      </c>
      <c r="F217" s="156">
        <f>+VLOOKUP(C217,'[1]Notas 1º-PI'!$B$2:$E$67,2,"FALSO")</f>
        <v>13.36</v>
      </c>
      <c r="G217" s="156">
        <f>+VLOOKUP(C217,'[1]Notas 1º-PI'!$B$2:$E$67,3,"FALSO")</f>
        <v>1.26</v>
      </c>
      <c r="H217" s="23">
        <f>+G217+F217</f>
        <v>14.62</v>
      </c>
      <c r="I217" s="157">
        <f>+VLOOKUP(C217,'[1]Notas 1º-PI'!$B$2:$F$67,5,"FALSO")</f>
        <v>29</v>
      </c>
      <c r="J217" s="127"/>
      <c r="K217" s="125" t="e">
        <f>+VLOOKUP(C217,'[1]Notas 2º - PI'!$B$2:$C$32,2,"FALSO")</f>
        <v>#N/A</v>
      </c>
      <c r="L217" s="125"/>
      <c r="M217" s="158"/>
      <c r="N217" s="127"/>
      <c r="O217" s="128"/>
      <c r="P217" s="124"/>
      <c r="Q217" s="128"/>
    </row>
    <row r="218" spans="3:17" ht="13" hidden="1" customHeight="1" x14ac:dyDescent="0.15">
      <c r="C218" s="154" t="s">
        <v>4320</v>
      </c>
      <c r="D218" s="155" t="s">
        <v>82</v>
      </c>
      <c r="E218" s="154"/>
      <c r="F218" s="159" t="e">
        <f>+VLOOKUP(C218,'[1]Notas 1º-PI'!$B$2:$E$67,2,"FALSO")</f>
        <v>#N/A</v>
      </c>
      <c r="G218" s="159"/>
      <c r="H218" s="125"/>
      <c r="I218" s="126"/>
      <c r="J218" s="160"/>
      <c r="K218" s="161"/>
      <c r="L218" s="161"/>
      <c r="M218" s="158"/>
      <c r="N218" s="127"/>
      <c r="O218" s="128"/>
      <c r="P218" s="124"/>
      <c r="Q218" s="128"/>
    </row>
    <row r="219" spans="3:17" ht="13" hidden="1" customHeight="1" x14ac:dyDescent="0.15">
      <c r="C219" s="154" t="s">
        <v>4321</v>
      </c>
      <c r="D219" s="155" t="s">
        <v>68</v>
      </c>
      <c r="E219" s="154"/>
      <c r="F219" s="159" t="e">
        <f>+VLOOKUP(C219,'[1]Notas 1º-PI'!$B$2:$E$67,2,"FALSO")</f>
        <v>#N/A</v>
      </c>
      <c r="G219" s="159"/>
      <c r="H219" s="125"/>
      <c r="I219" s="126"/>
      <c r="J219" s="127"/>
      <c r="K219" s="125"/>
      <c r="L219" s="125"/>
      <c r="M219" s="158"/>
      <c r="N219" s="127"/>
      <c r="O219" s="128"/>
      <c r="P219" s="124"/>
      <c r="Q219" s="128"/>
    </row>
    <row r="220" spans="3:17" ht="13" hidden="1" customHeight="1" x14ac:dyDescent="0.15">
      <c r="C220" s="154" t="s">
        <v>4322</v>
      </c>
      <c r="D220" s="155" t="s">
        <v>79</v>
      </c>
      <c r="E220" s="154"/>
      <c r="F220" s="159" t="e">
        <f>+VLOOKUP(C220,'[1]Notas 1º-PI'!$B$2:$E$67,2,"FALSO")</f>
        <v>#N/A</v>
      </c>
      <c r="G220" s="159"/>
      <c r="H220" s="125"/>
      <c r="I220" s="126"/>
      <c r="J220" s="127"/>
      <c r="K220" s="125"/>
      <c r="L220" s="125"/>
      <c r="M220" s="158"/>
      <c r="N220" s="127"/>
      <c r="O220" s="128"/>
      <c r="P220" s="124"/>
      <c r="Q220" s="128"/>
    </row>
    <row r="221" spans="3:17" ht="13" hidden="1" customHeight="1" x14ac:dyDescent="0.15">
      <c r="C221" s="154" t="s">
        <v>4323</v>
      </c>
      <c r="D221" s="155" t="s">
        <v>60</v>
      </c>
      <c r="E221" s="154"/>
      <c r="F221" s="159" t="e">
        <f>+VLOOKUP(C221,'[1]Notas 1º-PI'!$B$2:$E$67,2,"FALSO")</f>
        <v>#N/A</v>
      </c>
      <c r="G221" s="159"/>
      <c r="H221" s="125"/>
      <c r="I221" s="126"/>
      <c r="J221" s="162"/>
      <c r="K221" s="163"/>
      <c r="L221" s="163"/>
      <c r="M221" s="158"/>
      <c r="N221" s="127"/>
      <c r="O221" s="128"/>
      <c r="P221" s="124"/>
      <c r="Q221" s="128"/>
    </row>
    <row r="222" spans="3:17" ht="13" hidden="1" customHeight="1" x14ac:dyDescent="0.15">
      <c r="C222" s="154" t="s">
        <v>4324</v>
      </c>
      <c r="D222" s="155" t="s">
        <v>82</v>
      </c>
      <c r="E222" s="154" t="str">
        <f>+IF(F222&gt;0,"SI","NO")</f>
        <v>SI</v>
      </c>
      <c r="F222" s="156">
        <f>+VLOOKUP(C222,'[1]Notas 1º-PI'!$B$2:$E$67,2,"FALSO")</f>
        <v>11.51</v>
      </c>
      <c r="G222" s="156">
        <f>+VLOOKUP(C222,'[1]Notas 1º-PI'!$B$2:$E$67,3,"FALSO")</f>
        <v>1.42</v>
      </c>
      <c r="H222" s="23">
        <f>+G222+F222</f>
        <v>12.93</v>
      </c>
      <c r="I222" s="157">
        <f>+VLOOKUP(C222,'[1]Notas 1º-PI'!$B$2:$F$67,5,"FALSO")</f>
        <v>49</v>
      </c>
      <c r="J222" s="127"/>
      <c r="K222" s="125" t="e">
        <f>+VLOOKUP(C222,'[1]Notas 2º - PI'!$B$2:$C$32,2,"FALSO")</f>
        <v>#N/A</v>
      </c>
      <c r="L222" s="125"/>
      <c r="M222" s="158"/>
      <c r="N222" s="127"/>
      <c r="O222" s="128"/>
      <c r="P222" s="124"/>
      <c r="Q222" s="128"/>
    </row>
    <row r="223" spans="3:17" hidden="1" x14ac:dyDescent="0.15">
      <c r="C223" s="154" t="s">
        <v>4325</v>
      </c>
      <c r="D223" s="155" t="s">
        <v>85</v>
      </c>
      <c r="E223" s="154" t="str">
        <f>+IF(F223&gt;0,"SI","NO")</f>
        <v>SI</v>
      </c>
      <c r="F223" s="156">
        <f>+VLOOKUP(C223,'[1]Notas 1º-PI'!$B$2:$E$67,2,"FALSO")</f>
        <v>14.23</v>
      </c>
      <c r="G223" s="156">
        <f>+VLOOKUP(C223,'[1]Notas 1º-PI'!$B$2:$E$67,3,"FALSO")</f>
        <v>0.94</v>
      </c>
      <c r="H223" s="23">
        <f>+G223+F223</f>
        <v>15.17</v>
      </c>
      <c r="I223" s="157">
        <f>+VLOOKUP(C223,'[1]Notas 1º-PI'!$B$2:$F$67,5,"FALSO")</f>
        <v>23</v>
      </c>
      <c r="J223" s="127" t="str">
        <f>+IF(K223&gt;0,"SI","NO")</f>
        <v>SI</v>
      </c>
      <c r="K223" s="125">
        <f>+VLOOKUP(C223,'[1]Notas 2º - PI'!$B$2:$C$32,2,"FALSO")</f>
        <v>15.95</v>
      </c>
      <c r="L223" s="125">
        <f>+K223+H223</f>
        <v>31.119999999999997</v>
      </c>
      <c r="M223" s="158">
        <v>17</v>
      </c>
      <c r="N223" s="136" t="str">
        <f>+VLOOKUP(C223,'[1]Notas 3º - PI'!$B$2:$C$55,2,"FALSO")</f>
        <v>SI</v>
      </c>
      <c r="O223" s="128" t="e">
        <f>VLOOKUP(C223,'[1]Definitivo PI'!$A$2:$D$43,4,"FALSO")</f>
        <v>#N/A</v>
      </c>
      <c r="P223" s="124"/>
      <c r="Q223" s="128"/>
    </row>
    <row r="224" spans="3:17" ht="13" hidden="1" customHeight="1" x14ac:dyDescent="0.15">
      <c r="C224" s="154" t="s">
        <v>4326</v>
      </c>
      <c r="D224" s="155" t="s">
        <v>68</v>
      </c>
      <c r="E224" s="154" t="s">
        <v>69</v>
      </c>
      <c r="F224" s="159" t="e">
        <f>+VLOOKUP(C224,'[1]Notas 1º-PI'!$B$2:$E$67,2,"FALSO")</f>
        <v>#N/A</v>
      </c>
      <c r="G224" s="159"/>
      <c r="H224" s="125"/>
      <c r="I224" s="126"/>
      <c r="J224" s="127"/>
      <c r="K224" s="125" t="e">
        <f>+VLOOKUP(C224,'[1]Notas 2º - PI'!$B$2:$C$32,2,"FALSO")</f>
        <v>#N/A</v>
      </c>
      <c r="L224" s="125"/>
      <c r="M224" s="158"/>
      <c r="N224" s="127"/>
      <c r="O224" s="128"/>
      <c r="P224" s="124"/>
      <c r="Q224" s="128"/>
    </row>
    <row r="225" spans="3:17" x14ac:dyDescent="0.15">
      <c r="C225" s="154" t="s">
        <v>4327</v>
      </c>
      <c r="D225" s="155" t="s">
        <v>66</v>
      </c>
      <c r="E225" s="154" t="s">
        <v>69</v>
      </c>
      <c r="F225" s="164" t="s">
        <v>4148</v>
      </c>
      <c r="G225" s="159"/>
      <c r="H225" s="125"/>
      <c r="I225" s="126"/>
      <c r="J225" s="127" t="s">
        <v>69</v>
      </c>
      <c r="K225" s="164" t="s">
        <v>4148</v>
      </c>
      <c r="L225" s="125"/>
      <c r="M225" s="158"/>
      <c r="N225" s="136" t="str">
        <f>+VLOOKUP(C225,'[1]Notas 3º - PI'!$B$2:$C$55,2,"FALSO")</f>
        <v>SI</v>
      </c>
      <c r="O225" s="137">
        <f>VLOOKUP(C225,'[1]Definitivo PI'!$A$2:$D$43,4,"FALSO")</f>
        <v>24.95</v>
      </c>
      <c r="P225" s="133">
        <f>VLOOKUP(C225,'[1]Definitivo PI'!$A$2:$E$43,5,"FALSO")</f>
        <v>58.54</v>
      </c>
      <c r="Q225" s="137">
        <v>13</v>
      </c>
    </row>
    <row r="226" spans="3:17" ht="13" hidden="1" customHeight="1" x14ac:dyDescent="0.15">
      <c r="C226" s="154" t="s">
        <v>4328</v>
      </c>
      <c r="D226" s="155" t="s">
        <v>68</v>
      </c>
      <c r="E226" s="154"/>
      <c r="F226" s="159" t="e">
        <f>+VLOOKUP(C226,'[1]Notas 1º-PI'!$B$2:$E$67,2,"FALSO")</f>
        <v>#N/A</v>
      </c>
      <c r="G226" s="159"/>
      <c r="H226" s="125"/>
      <c r="I226" s="126"/>
      <c r="J226" s="165"/>
      <c r="K226" s="166"/>
      <c r="L226" s="166"/>
      <c r="M226" s="158"/>
      <c r="N226" s="127"/>
      <c r="O226" s="128"/>
      <c r="P226" s="124"/>
      <c r="Q226" s="128"/>
    </row>
    <row r="227" spans="3:17" ht="13" hidden="1" customHeight="1" x14ac:dyDescent="0.15">
      <c r="C227" s="154" t="s">
        <v>4329</v>
      </c>
      <c r="D227" s="155" t="s">
        <v>66</v>
      </c>
      <c r="E227" s="154" t="str">
        <f>+IF(F227&gt;0,"SI","NO")</f>
        <v>SI</v>
      </c>
      <c r="F227" s="156">
        <f>+VLOOKUP(C227,'[1]Notas 1º-PI'!$B$2:$E$67,2,"FALSO")</f>
        <v>12.01</v>
      </c>
      <c r="G227" s="156">
        <f>+VLOOKUP(C227,'[1]Notas 1º-PI'!$B$2:$E$67,3,"FALSO")</f>
        <v>0.31</v>
      </c>
      <c r="H227" s="23">
        <f>+G227+F227</f>
        <v>12.32</v>
      </c>
      <c r="I227" s="157">
        <f>+VLOOKUP(C227,'[1]Notas 1º-PI'!$B$2:$F$67,5,"FALSO")</f>
        <v>54</v>
      </c>
      <c r="J227" s="127"/>
      <c r="K227" s="125" t="e">
        <f>+VLOOKUP(C227,'[1]Notas 2º - PI'!$B$2:$C$32,2,"FALSO")</f>
        <v>#N/A</v>
      </c>
      <c r="L227" s="125"/>
      <c r="M227" s="158"/>
      <c r="N227" s="127"/>
      <c r="O227" s="128"/>
      <c r="P227" s="124"/>
      <c r="Q227" s="128"/>
    </row>
    <row r="228" spans="3:17" ht="13" hidden="1" customHeight="1" x14ac:dyDescent="0.15">
      <c r="C228" s="154" t="s">
        <v>4330</v>
      </c>
      <c r="D228" s="155" t="s">
        <v>60</v>
      </c>
      <c r="E228" s="154"/>
      <c r="F228" s="159" t="e">
        <f>+VLOOKUP(C228,'[1]Notas 1º-PI'!$B$2:$E$67,2,"FALSO")</f>
        <v>#N/A</v>
      </c>
      <c r="G228" s="159"/>
      <c r="H228" s="125"/>
      <c r="I228" s="126"/>
      <c r="J228" s="160"/>
      <c r="K228" s="161"/>
      <c r="L228" s="161"/>
      <c r="M228" s="158"/>
      <c r="N228" s="127"/>
      <c r="O228" s="128"/>
      <c r="P228" s="124"/>
      <c r="Q228" s="128"/>
    </row>
    <row r="229" spans="3:17" ht="13" hidden="1" customHeight="1" x14ac:dyDescent="0.15">
      <c r="C229" s="154" t="s">
        <v>4331</v>
      </c>
      <c r="D229" s="155" t="s">
        <v>68</v>
      </c>
      <c r="E229" s="154"/>
      <c r="F229" s="159" t="e">
        <f>+VLOOKUP(C229,'[1]Notas 1º-PI'!$B$2:$E$67,2,"FALSO")</f>
        <v>#N/A</v>
      </c>
      <c r="G229" s="159"/>
      <c r="H229" s="125"/>
      <c r="I229" s="126"/>
      <c r="J229" s="162"/>
      <c r="K229" s="163"/>
      <c r="L229" s="163"/>
      <c r="M229" s="158"/>
      <c r="N229" s="127"/>
      <c r="O229" s="128"/>
      <c r="P229" s="124"/>
      <c r="Q229" s="128"/>
    </row>
    <row r="230" spans="3:17" ht="13" hidden="1" customHeight="1" x14ac:dyDescent="0.15">
      <c r="C230" s="154" t="s">
        <v>4332</v>
      </c>
      <c r="D230" s="155" t="s">
        <v>85</v>
      </c>
      <c r="E230" s="154" t="s">
        <v>69</v>
      </c>
      <c r="F230" s="159" t="e">
        <f>+VLOOKUP(C230,'[1]Notas 1º-PI'!$B$2:$E$67,2,"FALSO")</f>
        <v>#N/A</v>
      </c>
      <c r="G230" s="159"/>
      <c r="H230" s="125"/>
      <c r="I230" s="126"/>
      <c r="J230" s="127"/>
      <c r="K230" s="125" t="e">
        <f>+VLOOKUP(C230,'[1]Notas 2º - PI'!$B$2:$C$32,2,"FALSO")</f>
        <v>#N/A</v>
      </c>
      <c r="L230" s="125"/>
      <c r="M230" s="158"/>
      <c r="N230" s="127"/>
      <c r="O230" s="128"/>
      <c r="P230" s="124"/>
      <c r="Q230" s="128"/>
    </row>
    <row r="231" spans="3:17" ht="13" hidden="1" customHeight="1" x14ac:dyDescent="0.15">
      <c r="C231" s="154" t="s">
        <v>4333</v>
      </c>
      <c r="D231" s="155" t="s">
        <v>68</v>
      </c>
      <c r="E231" s="154" t="str">
        <f>+IF(F231&gt;0,"SI","NO")</f>
        <v>SI</v>
      </c>
      <c r="F231" s="156">
        <f>+VLOOKUP(C231,'[1]Notas 1º-PI'!$B$2:$E$67,2,"FALSO")</f>
        <v>11.99</v>
      </c>
      <c r="G231" s="156">
        <f>+VLOOKUP(C231,'[1]Notas 1º-PI'!$B$2:$E$67,3,"FALSO")</f>
        <v>2.0499999999999998</v>
      </c>
      <c r="H231" s="23">
        <f>+G231+F231</f>
        <v>14.04</v>
      </c>
      <c r="I231" s="157">
        <f>+VLOOKUP(C231,'[1]Notas 1º-PI'!$B$2:$F$67,5,"FALSO")</f>
        <v>35</v>
      </c>
      <c r="J231" s="127" t="str">
        <f>+IF(K231&gt;0,"SI","NO")</f>
        <v>SI</v>
      </c>
      <c r="K231" s="125">
        <f>+VLOOKUP(C231,'[1]Notas 2º - PI'!$B$2:$C$32,2,"FALSO")</f>
        <v>15.61</v>
      </c>
      <c r="L231" s="125">
        <f>+K231+H231</f>
        <v>29.65</v>
      </c>
      <c r="M231" s="158">
        <v>23</v>
      </c>
      <c r="N231" s="127" t="e">
        <f>+VLOOKUP(C231,'[1]Notas 3º - PI'!$B$2:$C$55,2,"FALSO")</f>
        <v>#N/A</v>
      </c>
      <c r="O231" s="128"/>
      <c r="P231" s="124"/>
      <c r="Q231" s="128"/>
    </row>
    <row r="232" spans="3:17" x14ac:dyDescent="0.15">
      <c r="C232" s="154" t="s">
        <v>4334</v>
      </c>
      <c r="D232" s="155" t="s">
        <v>326</v>
      </c>
      <c r="E232" s="154" t="s">
        <v>69</v>
      </c>
      <c r="F232" s="164" t="s">
        <v>4148</v>
      </c>
      <c r="G232" s="159"/>
      <c r="H232" s="125"/>
      <c r="I232" s="126"/>
      <c r="J232" s="127" t="s">
        <v>69</v>
      </c>
      <c r="K232" s="164" t="s">
        <v>4148</v>
      </c>
      <c r="L232" s="166"/>
      <c r="M232" s="158"/>
      <c r="N232" s="136" t="s">
        <v>69</v>
      </c>
      <c r="O232" s="137">
        <f>VLOOKUP(C232,'[1]Definitivo PI'!$A$2:$D$43,4,"FALSO")</f>
        <v>24.59</v>
      </c>
      <c r="P232" s="133">
        <f>VLOOKUP(C232,'[1]Definitivo PI'!$A$2:$E$43,5,"FALSO")</f>
        <v>52.89</v>
      </c>
      <c r="Q232" s="137">
        <v>32</v>
      </c>
    </row>
    <row r="233" spans="3:17" x14ac:dyDescent="0.15">
      <c r="C233" s="154" t="s">
        <v>4335</v>
      </c>
      <c r="D233" s="155" t="s">
        <v>85</v>
      </c>
      <c r="E233" s="154" t="s">
        <v>69</v>
      </c>
      <c r="F233" s="164" t="s">
        <v>4148</v>
      </c>
      <c r="G233" s="159"/>
      <c r="H233" s="125"/>
      <c r="I233" s="126"/>
      <c r="J233" s="127" t="s">
        <v>69</v>
      </c>
      <c r="K233" s="164" t="s">
        <v>4148</v>
      </c>
      <c r="L233" s="125"/>
      <c r="M233" s="158"/>
      <c r="N233" s="136" t="str">
        <f>+VLOOKUP(C233,'[1]Notas 3º - PI'!$B$2:$C$55,2,"FALSO")</f>
        <v>SI</v>
      </c>
      <c r="O233" s="137">
        <f>VLOOKUP(C233,'[1]Definitivo PI'!$A$2:$D$43,4,"FALSO")</f>
        <v>27.62</v>
      </c>
      <c r="P233" s="133">
        <f>VLOOKUP(C233,'[1]Definitivo PI'!$A$2:$E$43,5,"FALSO")</f>
        <v>58.82</v>
      </c>
      <c r="Q233" s="137">
        <v>12</v>
      </c>
    </row>
    <row r="234" spans="3:17" x14ac:dyDescent="0.15">
      <c r="C234" s="154" t="s">
        <v>4336</v>
      </c>
      <c r="D234" s="155" t="s">
        <v>68</v>
      </c>
      <c r="E234" s="154" t="s">
        <v>69</v>
      </c>
      <c r="F234" s="164" t="s">
        <v>4148</v>
      </c>
      <c r="G234" s="159"/>
      <c r="H234" s="125"/>
      <c r="I234" s="126"/>
      <c r="J234" s="127" t="s">
        <v>69</v>
      </c>
      <c r="K234" s="164" t="s">
        <v>4148</v>
      </c>
      <c r="L234" s="125"/>
      <c r="M234" s="158"/>
      <c r="N234" s="136" t="str">
        <f>+VLOOKUP(C234,'[1]Notas 3º - PI'!$B$2:$C$55,2,"FALSO")</f>
        <v>SI</v>
      </c>
      <c r="O234" s="137">
        <f>VLOOKUP(C234,'[1]Definitivo PI'!$A$2:$D$43,4,"FALSO")</f>
        <v>23.28</v>
      </c>
      <c r="P234" s="133">
        <f>VLOOKUP(C234,'[1]Definitivo PI'!$A$2:$E$43,5,"FALSO")</f>
        <v>52.08</v>
      </c>
      <c r="Q234" s="137">
        <v>35</v>
      </c>
    </row>
    <row r="235" spans="3:17" ht="13" hidden="1" customHeight="1" x14ac:dyDescent="0.15">
      <c r="C235" s="154" t="s">
        <v>4337</v>
      </c>
      <c r="D235" s="155" t="s">
        <v>68</v>
      </c>
      <c r="E235" s="154"/>
      <c r="F235" s="159" t="e">
        <f>+VLOOKUP(C235,'[1]Notas 1º-PI'!$B$2:$E$67,2,"FALSO")</f>
        <v>#N/A</v>
      </c>
      <c r="G235" s="159"/>
      <c r="H235" s="125"/>
      <c r="I235" s="126"/>
      <c r="J235" s="165"/>
      <c r="K235" s="166"/>
      <c r="L235" s="166"/>
      <c r="M235" s="158"/>
      <c r="N235" s="127"/>
      <c r="O235" s="128"/>
      <c r="P235" s="124"/>
      <c r="Q235" s="128"/>
    </row>
    <row r="236" spans="3:17" ht="13" hidden="1" customHeight="1" x14ac:dyDescent="0.15">
      <c r="C236" s="154" t="s">
        <v>4338</v>
      </c>
      <c r="D236" s="155" t="s">
        <v>60</v>
      </c>
      <c r="E236" s="154" t="s">
        <v>69</v>
      </c>
      <c r="F236" s="159" t="e">
        <f>+VLOOKUP(C236,'[1]Notas 1º-PI'!$B$2:$E$67,2,"FALSO")</f>
        <v>#N/A</v>
      </c>
      <c r="G236" s="159"/>
      <c r="H236" s="125"/>
      <c r="I236" s="126"/>
      <c r="J236" s="127"/>
      <c r="K236" s="125" t="e">
        <f>+VLOOKUP(C236,'[1]Notas 2º - PI'!$B$2:$C$32,2,"FALSO")</f>
        <v>#N/A</v>
      </c>
      <c r="L236" s="125"/>
      <c r="M236" s="158"/>
      <c r="N236" s="127"/>
      <c r="O236" s="128"/>
      <c r="P236" s="124"/>
      <c r="Q236" s="128"/>
    </row>
    <row r="237" spans="3:17" ht="13" hidden="1" customHeight="1" x14ac:dyDescent="0.15">
      <c r="C237" s="154" t="s">
        <v>4339</v>
      </c>
      <c r="D237" s="155" t="s">
        <v>85</v>
      </c>
      <c r="E237" s="154"/>
      <c r="F237" s="159" t="e">
        <f>+VLOOKUP(C237,'[1]Notas 1º-PI'!$B$2:$E$67,2,"FALSO")</f>
        <v>#N/A</v>
      </c>
      <c r="G237" s="159"/>
      <c r="H237" s="125"/>
      <c r="I237" s="126"/>
      <c r="J237" s="165"/>
      <c r="K237" s="166"/>
      <c r="L237" s="166"/>
      <c r="M237" s="158"/>
      <c r="N237" s="127"/>
      <c r="O237" s="128"/>
      <c r="P237" s="124"/>
      <c r="Q237" s="128"/>
    </row>
    <row r="238" spans="3:17" ht="13" hidden="1" customHeight="1" x14ac:dyDescent="0.15">
      <c r="C238" s="154" t="s">
        <v>4340</v>
      </c>
      <c r="D238" s="155" t="s">
        <v>85</v>
      </c>
      <c r="E238" s="154" t="s">
        <v>69</v>
      </c>
      <c r="F238" s="159" t="e">
        <f>+VLOOKUP(C238,'[1]Notas 1º-PI'!$B$2:$E$67,2,"FALSO")</f>
        <v>#N/A</v>
      </c>
      <c r="G238" s="159"/>
      <c r="H238" s="125"/>
      <c r="I238" s="126"/>
      <c r="J238" s="127"/>
      <c r="K238" s="125" t="e">
        <f>+VLOOKUP(C238,'[1]Notas 2º - PI'!$B$2:$C$32,2,"FALSO")</f>
        <v>#N/A</v>
      </c>
      <c r="L238" s="125"/>
      <c r="M238" s="158"/>
      <c r="N238" s="127"/>
      <c r="O238" s="128"/>
      <c r="P238" s="124"/>
      <c r="Q238" s="128"/>
    </row>
    <row r="239" spans="3:17" ht="13" hidden="1" customHeight="1" x14ac:dyDescent="0.15">
      <c r="C239" s="154" t="s">
        <v>4341</v>
      </c>
      <c r="D239" s="155" t="s">
        <v>79</v>
      </c>
      <c r="E239" s="154"/>
      <c r="F239" s="159" t="e">
        <f>+VLOOKUP(C239,'[1]Notas 1º-PI'!$B$2:$E$67,2,"FALSO")</f>
        <v>#N/A</v>
      </c>
      <c r="G239" s="159"/>
      <c r="H239" s="125"/>
      <c r="I239" s="126"/>
      <c r="J239" s="165"/>
      <c r="K239" s="166"/>
      <c r="L239" s="166"/>
      <c r="M239" s="158"/>
      <c r="N239" s="127"/>
      <c r="O239" s="128"/>
      <c r="P239" s="124"/>
      <c r="Q239" s="128"/>
    </row>
    <row r="240" spans="3:17" x14ac:dyDescent="0.15">
      <c r="C240" s="154" t="s">
        <v>4342</v>
      </c>
      <c r="D240" s="155" t="s">
        <v>68</v>
      </c>
      <c r="E240" s="154" t="s">
        <v>69</v>
      </c>
      <c r="F240" s="164" t="s">
        <v>4148</v>
      </c>
      <c r="G240" s="159"/>
      <c r="H240" s="125"/>
      <c r="I240" s="126"/>
      <c r="J240" s="127" t="s">
        <v>69</v>
      </c>
      <c r="K240" s="164" t="s">
        <v>4148</v>
      </c>
      <c r="L240" s="125"/>
      <c r="M240" s="158"/>
      <c r="N240" s="136" t="str">
        <f>+VLOOKUP(C240,'[1]Notas 3º - PI'!$B$2:$C$55,2,"FALSO")</f>
        <v>SI</v>
      </c>
      <c r="O240" s="137">
        <f>VLOOKUP(C240,'[1]Definitivo PI'!$A$2:$D$43,4,"FALSO")</f>
        <v>27.25</v>
      </c>
      <c r="P240" s="133">
        <f>VLOOKUP(C240,'[1]Definitivo PI'!$A$2:$E$43,5,"FALSO")</f>
        <v>62.3</v>
      </c>
      <c r="Q240" s="137">
        <v>4</v>
      </c>
    </row>
    <row r="241" spans="3:17" ht="13" hidden="1" customHeight="1" x14ac:dyDescent="0.15">
      <c r="C241" s="154" t="s">
        <v>4343</v>
      </c>
      <c r="D241" s="155" t="s">
        <v>60</v>
      </c>
      <c r="E241" s="154"/>
      <c r="F241" s="159" t="e">
        <f>+VLOOKUP(C241,'[1]Notas 1º-PI'!$B$2:$E$67,2,"FALSO")</f>
        <v>#N/A</v>
      </c>
      <c r="G241" s="125"/>
      <c r="H241" s="125"/>
      <c r="I241" s="126"/>
      <c r="J241" s="165"/>
      <c r="K241" s="166"/>
      <c r="L241" s="166"/>
      <c r="M241" s="158"/>
      <c r="N241" s="127"/>
      <c r="O241" s="128"/>
      <c r="P241" s="124"/>
      <c r="Q241" s="128"/>
    </row>
    <row r="242" spans="3:17" ht="13" hidden="1" customHeight="1" x14ac:dyDescent="0.15">
      <c r="C242" s="154" t="s">
        <v>4344</v>
      </c>
      <c r="D242" s="155" t="s">
        <v>72</v>
      </c>
      <c r="E242" s="154" t="str">
        <f>+IF(F242&gt;0,"SI","NO")</f>
        <v>SI</v>
      </c>
      <c r="F242" s="156">
        <f>+VLOOKUP(C242,'[1]Notas 1º-PI'!$B$2:$E$67,2,"FALSO")</f>
        <v>11.56</v>
      </c>
      <c r="G242" s="156">
        <f>+VLOOKUP(C242,'[1]Notas 1º-PI'!$B$2:$E$67,3,"FALSO")</f>
        <v>0.63</v>
      </c>
      <c r="H242" s="23">
        <f>+G242+F242</f>
        <v>12.190000000000001</v>
      </c>
      <c r="I242" s="157">
        <f>+VLOOKUP(C242,'[1]Notas 1º-PI'!$B$2:$F$67,5,"FALSO")</f>
        <v>56</v>
      </c>
      <c r="J242" s="127" t="s">
        <v>69</v>
      </c>
      <c r="K242" s="164" t="s">
        <v>4148</v>
      </c>
      <c r="L242" s="125"/>
      <c r="M242" s="158"/>
      <c r="N242" s="127" t="e">
        <f>+VLOOKUP(C242,'[1]Notas 3º - PI'!$B$2:$C$55,2,"FALSO")</f>
        <v>#N/A</v>
      </c>
      <c r="O242" s="128"/>
      <c r="P242" s="124"/>
      <c r="Q242" s="128"/>
    </row>
    <row r="243" spans="3:17" x14ac:dyDescent="0.15">
      <c r="C243" s="154" t="s">
        <v>4345</v>
      </c>
      <c r="D243" s="155" t="s">
        <v>85</v>
      </c>
      <c r="E243" s="154" t="str">
        <f>+IF(F243&gt;0,"SI","NO")</f>
        <v>SI</v>
      </c>
      <c r="F243" s="156">
        <f>+VLOOKUP(C243,'[1]Notas 1º-PI'!$B$2:$E$67,2,"FALSO")</f>
        <v>15.26</v>
      </c>
      <c r="G243" s="156">
        <f>+VLOOKUP(C243,'[1]Notas 1º-PI'!$B$2:$E$67,3,"FALSO")</f>
        <v>1.1000000000000001</v>
      </c>
      <c r="H243" s="23">
        <f>+G243+F243</f>
        <v>16.36</v>
      </c>
      <c r="I243" s="157">
        <f>+VLOOKUP(C243,'[1]Notas 1º-PI'!$B$2:$F$67,5,"FALSO")</f>
        <v>12</v>
      </c>
      <c r="J243" s="127" t="str">
        <f>+IF(K243&gt;0,"SI","NO")</f>
        <v>SI</v>
      </c>
      <c r="K243" s="125">
        <f>+VLOOKUP(C243,'[1]Notas 2º - PI'!$B$2:$C$32,2,"FALSO")</f>
        <v>18.34</v>
      </c>
      <c r="L243" s="125">
        <f>+K243+H243</f>
        <v>34.700000000000003</v>
      </c>
      <c r="M243" s="158">
        <v>9</v>
      </c>
      <c r="N243" s="136" t="str">
        <f>+VLOOKUP(C243,'[1]Notas 3º - PI'!$B$2:$C$55,2,"FALSO")</f>
        <v>SI</v>
      </c>
      <c r="O243" s="137">
        <f>VLOOKUP(C243,'[1]Definitivo PI'!$A$2:$D$43,4,"FALSO")</f>
        <v>21.64</v>
      </c>
      <c r="P243" s="133">
        <f>VLOOKUP(C243,'[1]Definitivo PI'!$A$2:$E$43,5,"FALSO")</f>
        <v>56.34</v>
      </c>
      <c r="Q243" s="137">
        <v>22</v>
      </c>
    </row>
    <row r="244" spans="3:17" ht="13" hidden="1" customHeight="1" x14ac:dyDescent="0.15">
      <c r="C244" s="154" t="s">
        <v>4346</v>
      </c>
      <c r="D244" s="155" t="s">
        <v>85</v>
      </c>
      <c r="E244" s="154"/>
      <c r="F244" s="159" t="e">
        <f>+VLOOKUP(C244,'[1]Notas 1º-PI'!$B$2:$E$67,2,"FALSO")</f>
        <v>#N/A</v>
      </c>
      <c r="G244" s="125"/>
      <c r="H244" s="125"/>
      <c r="I244" s="126"/>
      <c r="J244" s="165"/>
      <c r="K244" s="166"/>
      <c r="L244" s="166"/>
      <c r="M244" s="158"/>
      <c r="N244" s="127"/>
      <c r="O244" s="128"/>
      <c r="P244" s="124"/>
      <c r="Q244" s="128"/>
    </row>
    <row r="245" spans="3:17" x14ac:dyDescent="0.15">
      <c r="C245" s="154" t="s">
        <v>4347</v>
      </c>
      <c r="D245" s="155" t="s">
        <v>68</v>
      </c>
      <c r="E245" s="154" t="s">
        <v>69</v>
      </c>
      <c r="F245" s="164" t="s">
        <v>4148</v>
      </c>
      <c r="G245" s="125"/>
      <c r="H245" s="125"/>
      <c r="I245" s="126"/>
      <c r="J245" s="127" t="s">
        <v>69</v>
      </c>
      <c r="K245" s="164" t="s">
        <v>4148</v>
      </c>
      <c r="L245" s="125"/>
      <c r="M245" s="158"/>
      <c r="N245" s="136" t="str">
        <f>+VLOOKUP(C245,'[1]Notas 3º - PI'!$B$2:$C$55,2,"FALSO")</f>
        <v>SI</v>
      </c>
      <c r="O245" s="137">
        <f>VLOOKUP(C245,'[1]Definitivo PI'!$A$2:$D$43,4,"FALSO")</f>
        <v>30.77</v>
      </c>
      <c r="P245" s="133">
        <f>VLOOKUP(C245,'[1]Definitivo PI'!$A$2:$E$43,5,"FALSO")</f>
        <v>63.14</v>
      </c>
      <c r="Q245" s="137">
        <v>3</v>
      </c>
    </row>
    <row r="246" spans="3:17" x14ac:dyDescent="0.15">
      <c r="C246" s="154" t="s">
        <v>4348</v>
      </c>
      <c r="D246" s="155" t="s">
        <v>68</v>
      </c>
      <c r="E246" s="154" t="s">
        <v>69</v>
      </c>
      <c r="F246" s="164" t="s">
        <v>4148</v>
      </c>
      <c r="G246" s="125"/>
      <c r="H246" s="125"/>
      <c r="I246" s="126"/>
      <c r="J246" s="127" t="s">
        <v>69</v>
      </c>
      <c r="K246" s="164" t="s">
        <v>4148</v>
      </c>
      <c r="L246" s="125"/>
      <c r="M246" s="158"/>
      <c r="N246" s="136" t="str">
        <f>+VLOOKUP(C246,'[1]Notas 3º - PI'!$B$2:$C$55,2,"FALSO")</f>
        <v>SI</v>
      </c>
      <c r="O246" s="137">
        <f>VLOOKUP(C246,'[1]Definitivo PI'!$A$2:$D$43,4,"FALSO")</f>
        <v>22.31</v>
      </c>
      <c r="P246" s="133">
        <f>VLOOKUP(C246,'[1]Definitivo PI'!$A$2:$E$43,5,"FALSO")</f>
        <v>51.86</v>
      </c>
      <c r="Q246" s="137">
        <v>36</v>
      </c>
    </row>
    <row r="247" spans="3:17" ht="13" hidden="1" customHeight="1" x14ac:dyDescent="0.15">
      <c r="C247" s="154" t="s">
        <v>4349</v>
      </c>
      <c r="D247" s="155" t="s">
        <v>72</v>
      </c>
      <c r="E247" s="154"/>
      <c r="F247" s="159" t="e">
        <f>+VLOOKUP(C247,'[1]Notas 1º-PI'!$B$2:$E$67,2,"FALSO")</f>
        <v>#N/A</v>
      </c>
      <c r="G247" s="125"/>
      <c r="H247" s="125"/>
      <c r="I247" s="126"/>
      <c r="J247" s="165"/>
      <c r="K247" s="166"/>
      <c r="L247" s="166"/>
      <c r="M247" s="158"/>
      <c r="N247" s="127"/>
      <c r="O247" s="128"/>
      <c r="P247" s="124"/>
      <c r="Q247" s="128"/>
    </row>
    <row r="248" spans="3:17" ht="13" hidden="1" customHeight="1" x14ac:dyDescent="0.15">
      <c r="C248" s="154" t="s">
        <v>4350</v>
      </c>
      <c r="D248" s="155" t="s">
        <v>72</v>
      </c>
      <c r="E248" s="154" t="str">
        <f>+IF(F248&gt;0,"SI","NO")</f>
        <v>SI</v>
      </c>
      <c r="F248" s="156">
        <f>+VLOOKUP(C248,'[1]Notas 1º-PI'!$B$2:$E$67,2,"FALSO")</f>
        <v>12.76</v>
      </c>
      <c r="G248" s="156">
        <f>+VLOOKUP(C248,'[1]Notas 1º-PI'!$B$2:$E$67,3,"FALSO")</f>
        <v>0.78</v>
      </c>
      <c r="H248" s="23">
        <f>+G248+F248</f>
        <v>13.54</v>
      </c>
      <c r="I248" s="157">
        <f>+VLOOKUP(C248,'[1]Notas 1º-PI'!$B$2:$F$67,5,"FALSO")</f>
        <v>42</v>
      </c>
      <c r="J248" s="127"/>
      <c r="K248" s="125" t="e">
        <f>+VLOOKUP(C248,'[1]Notas 2º - PI'!$B$2:$C$32,2,"FALSO")</f>
        <v>#N/A</v>
      </c>
      <c r="L248" s="125"/>
      <c r="M248" s="158"/>
      <c r="N248" s="127"/>
      <c r="O248" s="128"/>
      <c r="P248" s="124"/>
      <c r="Q248" s="128"/>
    </row>
    <row r="249" spans="3:17" ht="13" hidden="1" customHeight="1" x14ac:dyDescent="0.15">
      <c r="C249" s="154" t="s">
        <v>4351</v>
      </c>
      <c r="D249" s="155" t="s">
        <v>66</v>
      </c>
      <c r="E249" s="154"/>
      <c r="F249" s="159" t="e">
        <f>+VLOOKUP(C249,'[1]Notas 1º-PI'!$B$2:$E$67,2,"FALSO")</f>
        <v>#N/A</v>
      </c>
      <c r="G249" s="125"/>
      <c r="H249" s="125"/>
      <c r="I249" s="126"/>
      <c r="J249" s="165"/>
      <c r="K249" s="166"/>
      <c r="L249" s="166"/>
      <c r="M249" s="158"/>
      <c r="N249" s="127"/>
      <c r="O249" s="128"/>
      <c r="P249" s="124"/>
      <c r="Q249" s="128"/>
    </row>
    <row r="250" spans="3:17" ht="13" hidden="1" customHeight="1" x14ac:dyDescent="0.15">
      <c r="C250" s="154" t="s">
        <v>4352</v>
      </c>
      <c r="D250" s="155" t="s">
        <v>66</v>
      </c>
      <c r="E250" s="154" t="str">
        <f>+IF(F250&gt;0,"SI","NO")</f>
        <v>SI</v>
      </c>
      <c r="F250" s="156">
        <f>+VLOOKUP(C250,'[1]Notas 1º-PI'!$B$2:$E$67,2,"FALSO")</f>
        <v>15.45</v>
      </c>
      <c r="G250" s="156">
        <f>+VLOOKUP(C250,'[1]Notas 1º-PI'!$B$2:$E$67,3,"FALSO")</f>
        <v>0.15</v>
      </c>
      <c r="H250" s="23">
        <f>+G250+F250</f>
        <v>15.6</v>
      </c>
      <c r="I250" s="157">
        <f>+VLOOKUP(C250,'[1]Notas 1º-PI'!$B$2:$F$67,5,"FALSO")</f>
        <v>21</v>
      </c>
      <c r="J250" s="127"/>
      <c r="K250" s="125" t="e">
        <f>+VLOOKUP(C250,'[1]Notas 2º - PI'!$B$2:$C$32,2,"FALSO")</f>
        <v>#N/A</v>
      </c>
      <c r="L250" s="125"/>
      <c r="M250" s="158"/>
      <c r="N250" s="127"/>
      <c r="O250" s="128"/>
      <c r="P250" s="124"/>
      <c r="Q250" s="128"/>
    </row>
    <row r="251" spans="3:17" ht="13" hidden="1" customHeight="1" x14ac:dyDescent="0.15">
      <c r="C251" s="154" t="s">
        <v>4353</v>
      </c>
      <c r="D251" s="155" t="s">
        <v>64</v>
      </c>
      <c r="E251" s="154" t="s">
        <v>69</v>
      </c>
      <c r="F251" s="159" t="e">
        <f>+VLOOKUP(C251,'[1]Notas 1º-PI'!$B$2:$E$67,2,"FALSO")</f>
        <v>#N/A</v>
      </c>
      <c r="G251" s="125"/>
      <c r="H251" s="125"/>
      <c r="I251" s="126"/>
      <c r="J251" s="127"/>
      <c r="K251" s="125" t="e">
        <f>+VLOOKUP(C251,'[1]Notas 2º - PI'!$B$2:$C$32,2,"FALSO")</f>
        <v>#N/A</v>
      </c>
      <c r="L251" s="125"/>
      <c r="M251" s="158"/>
      <c r="N251" s="127"/>
      <c r="O251" s="128"/>
      <c r="P251" s="124"/>
      <c r="Q251" s="128"/>
    </row>
    <row r="252" spans="3:17" ht="13" hidden="1" customHeight="1" x14ac:dyDescent="0.15">
      <c r="C252" s="154" t="s">
        <v>4354</v>
      </c>
      <c r="D252" s="155" t="s">
        <v>68</v>
      </c>
      <c r="E252" s="154"/>
      <c r="F252" s="159" t="e">
        <f>+VLOOKUP(C252,'[1]Notas 1º-PI'!$B$2:$E$67,2,"FALSO")</f>
        <v>#N/A</v>
      </c>
      <c r="G252" s="125"/>
      <c r="H252" s="125"/>
      <c r="I252" s="126"/>
      <c r="J252" s="165"/>
      <c r="K252" s="166"/>
      <c r="L252" s="166"/>
      <c r="M252" s="158"/>
      <c r="N252" s="127"/>
      <c r="O252" s="128"/>
      <c r="P252" s="124"/>
      <c r="Q252" s="128"/>
    </row>
    <row r="253" spans="3:17" ht="13" hidden="1" customHeight="1" x14ac:dyDescent="0.15">
      <c r="C253" s="154" t="s">
        <v>4355</v>
      </c>
      <c r="D253" s="155" t="s">
        <v>79</v>
      </c>
      <c r="E253" s="154" t="str">
        <f>+IF(F253&gt;0,"SI","NO")</f>
        <v>SI</v>
      </c>
      <c r="F253" s="156">
        <f>+VLOOKUP(C253,'[1]Notas 1º-PI'!$B$2:$E$67,2,"FALSO")</f>
        <v>13.6</v>
      </c>
      <c r="G253" s="156">
        <f>+VLOOKUP(C253,'[1]Notas 1º-PI'!$B$2:$E$67,3,"FALSO")</f>
        <v>0.47</v>
      </c>
      <c r="H253" s="23">
        <f>+G253+F253</f>
        <v>14.07</v>
      </c>
      <c r="I253" s="157">
        <f>+VLOOKUP(C253,'[1]Notas 1º-PI'!$B$2:$F$67,5,"FALSO")</f>
        <v>34</v>
      </c>
      <c r="J253" s="127"/>
      <c r="K253" s="125" t="e">
        <f>+VLOOKUP(C253,'[1]Notas 2º - PI'!$B$2:$C$32,2,"FALSO")</f>
        <v>#N/A</v>
      </c>
      <c r="L253" s="125"/>
      <c r="M253" s="158"/>
      <c r="N253" s="127"/>
      <c r="O253" s="128"/>
      <c r="P253" s="124"/>
      <c r="Q253" s="128"/>
    </row>
    <row r="254" spans="3:17" ht="13" hidden="1" customHeight="1" x14ac:dyDescent="0.15">
      <c r="C254" s="154" t="s">
        <v>4356</v>
      </c>
      <c r="D254" s="155" t="s">
        <v>79</v>
      </c>
      <c r="E254" s="154"/>
      <c r="F254" s="159" t="e">
        <f>+VLOOKUP(C254,'[1]Notas 1º-PI'!$B$2:$E$67,2,"FALSO")</f>
        <v>#N/A</v>
      </c>
      <c r="G254" s="125"/>
      <c r="H254" s="125"/>
      <c r="I254" s="126"/>
      <c r="J254" s="165"/>
      <c r="K254" s="166"/>
      <c r="L254" s="166"/>
      <c r="M254" s="158"/>
      <c r="N254" s="127"/>
      <c r="O254" s="128"/>
      <c r="P254" s="124"/>
      <c r="Q254" s="128"/>
    </row>
    <row r="255" spans="3:17" x14ac:dyDescent="0.15">
      <c r="C255" s="154" t="s">
        <v>4357</v>
      </c>
      <c r="D255" s="155" t="s">
        <v>68</v>
      </c>
      <c r="E255" s="154" t="s">
        <v>69</v>
      </c>
      <c r="F255" s="164" t="s">
        <v>4148</v>
      </c>
      <c r="G255" s="125"/>
      <c r="H255" s="125"/>
      <c r="I255" s="126"/>
      <c r="J255" s="127" t="s">
        <v>69</v>
      </c>
      <c r="K255" s="164" t="s">
        <v>4148</v>
      </c>
      <c r="L255" s="125"/>
      <c r="M255" s="158"/>
      <c r="N255" s="136" t="str">
        <f>+VLOOKUP(C255,'[1]Notas 3º - PI'!$B$2:$C$55,2,"FALSO")</f>
        <v>SI</v>
      </c>
      <c r="O255" s="137">
        <f>VLOOKUP(C255,'[1]Definitivo PI'!$A$2:$D$43,4,"FALSO")</f>
        <v>23.32</v>
      </c>
      <c r="P255" s="133">
        <f>VLOOKUP(C255,'[1]Definitivo PI'!$A$2:$E$43,5,"FALSO")</f>
        <v>52.34</v>
      </c>
      <c r="Q255" s="137">
        <v>34</v>
      </c>
    </row>
    <row r="256" spans="3:17" x14ac:dyDescent="0.15">
      <c r="C256" s="154" t="s">
        <v>4358</v>
      </c>
      <c r="D256" s="155" t="s">
        <v>68</v>
      </c>
      <c r="E256" s="154" t="s">
        <v>69</v>
      </c>
      <c r="F256" s="164" t="s">
        <v>4148</v>
      </c>
      <c r="G256" s="125"/>
      <c r="H256" s="125"/>
      <c r="I256" s="126"/>
      <c r="J256" s="127" t="s">
        <v>69</v>
      </c>
      <c r="K256" s="164" t="s">
        <v>4148</v>
      </c>
      <c r="L256" s="125"/>
      <c r="M256" s="158"/>
      <c r="N256" s="136" t="str">
        <f>+VLOOKUP(C256,'[1]Notas 3º - PI'!$B$2:$C$55,2,"FALSO")</f>
        <v>SI</v>
      </c>
      <c r="O256" s="137">
        <f>VLOOKUP(C256,'[1]Definitivo PI'!$A$2:$D$43,4,"FALSO")</f>
        <v>24.3</v>
      </c>
      <c r="P256" s="133">
        <f>VLOOKUP(C256,'[1]Definitivo PI'!$A$2:$E$43,5,"FALSO")</f>
        <v>55.61</v>
      </c>
      <c r="Q256" s="137">
        <v>24</v>
      </c>
    </row>
    <row r="257" spans="3:17" ht="13" hidden="1" customHeight="1" x14ac:dyDescent="0.15">
      <c r="C257" s="154" t="s">
        <v>4359</v>
      </c>
      <c r="D257" s="155" t="s">
        <v>68</v>
      </c>
      <c r="E257" s="154" t="s">
        <v>69</v>
      </c>
      <c r="F257" s="159" t="e">
        <f>+VLOOKUP(C257,'[1]Notas 1º-PI'!$B$2:$E$67,2,"FALSO")</f>
        <v>#N/A</v>
      </c>
      <c r="G257" s="125"/>
      <c r="H257" s="125"/>
      <c r="I257" s="126"/>
      <c r="J257" s="127"/>
      <c r="K257" s="125" t="e">
        <f>+VLOOKUP(C257,'[1]Notas 2º - PI'!$B$2:$C$32,2,"FALSO")</f>
        <v>#N/A</v>
      </c>
      <c r="L257" s="125"/>
      <c r="M257" s="158"/>
      <c r="N257" s="127"/>
      <c r="O257" s="128"/>
      <c r="P257" s="124"/>
      <c r="Q257" s="128"/>
    </row>
    <row r="258" spans="3:17" ht="13" hidden="1" customHeight="1" x14ac:dyDescent="0.15">
      <c r="C258" s="154" t="s">
        <v>4360</v>
      </c>
      <c r="D258" s="155" t="s">
        <v>68</v>
      </c>
      <c r="E258" s="154"/>
      <c r="F258" s="159" t="e">
        <f>+VLOOKUP(C258,'[1]Notas 1º-PI'!$B$2:$E$67,2,"FALSO")</f>
        <v>#N/A</v>
      </c>
      <c r="G258" s="125"/>
      <c r="H258" s="125"/>
      <c r="I258" s="126"/>
      <c r="J258" s="160"/>
      <c r="K258" s="161"/>
      <c r="L258" s="161"/>
      <c r="M258" s="158"/>
      <c r="N258" s="127"/>
      <c r="O258" s="128"/>
      <c r="P258" s="124"/>
      <c r="Q258" s="128"/>
    </row>
    <row r="259" spans="3:17" ht="13" hidden="1" customHeight="1" x14ac:dyDescent="0.15">
      <c r="C259" s="154" t="s">
        <v>4361</v>
      </c>
      <c r="D259" s="155" t="s">
        <v>68</v>
      </c>
      <c r="E259" s="154"/>
      <c r="F259" s="159" t="e">
        <f>+VLOOKUP(C259,'[1]Notas 1º-PI'!$B$2:$E$67,2,"FALSO")</f>
        <v>#N/A</v>
      </c>
      <c r="G259" s="125"/>
      <c r="H259" s="125"/>
      <c r="I259" s="126"/>
      <c r="J259" s="162"/>
      <c r="K259" s="163"/>
      <c r="L259" s="163"/>
      <c r="M259" s="158"/>
      <c r="N259" s="127"/>
      <c r="O259" s="128"/>
      <c r="P259" s="124"/>
      <c r="Q259" s="128"/>
    </row>
    <row r="260" spans="3:17" ht="13" hidden="1" customHeight="1" x14ac:dyDescent="0.15">
      <c r="C260" s="154" t="s">
        <v>4362</v>
      </c>
      <c r="D260" s="155" t="s">
        <v>66</v>
      </c>
      <c r="E260" s="154" t="str">
        <f>+IF(F260&gt;0,"SI","NO")</f>
        <v>SI</v>
      </c>
      <c r="F260" s="156">
        <f>+VLOOKUP(C260,'[1]Notas 1º-PI'!$B$2:$E$67,2,"FALSO")</f>
        <v>12.52</v>
      </c>
      <c r="G260" s="156">
        <f>+VLOOKUP(C260,'[1]Notas 1º-PI'!$B$2:$E$67,3,"FALSO")</f>
        <v>0.47</v>
      </c>
      <c r="H260" s="23">
        <f>+G260+F260</f>
        <v>12.99</v>
      </c>
      <c r="I260" s="157">
        <f>+VLOOKUP(C260,'[1]Notas 1º-PI'!$B$2:$F$67,5,"FALSO")</f>
        <v>48</v>
      </c>
      <c r="J260" s="127" t="str">
        <f>+IF(K260&gt;0,"SI","NO")</f>
        <v>SI</v>
      </c>
      <c r="K260" s="125">
        <f>+VLOOKUP(C260,'[1]Notas 2º - PI'!$B$2:$C$32,2,"FALSO")</f>
        <v>15</v>
      </c>
      <c r="L260" s="125">
        <f>+K260+H260</f>
        <v>27.990000000000002</v>
      </c>
      <c r="M260" s="158">
        <v>27</v>
      </c>
      <c r="N260" s="127" t="e">
        <f>+VLOOKUP(C260,'[1]Notas 3º - PI'!$B$2:$C$55,2,"FALSO")</f>
        <v>#N/A</v>
      </c>
      <c r="O260" s="128"/>
      <c r="P260" s="124"/>
      <c r="Q260" s="128"/>
    </row>
    <row r="261" spans="3:17" ht="13" hidden="1" customHeight="1" x14ac:dyDescent="0.15">
      <c r="C261" s="154" t="s">
        <v>4363</v>
      </c>
      <c r="D261" s="155" t="s">
        <v>79</v>
      </c>
      <c r="E261" s="154" t="str">
        <f>+IF(F261&gt;0,"SI","NO")</f>
        <v>SI</v>
      </c>
      <c r="F261" s="156">
        <f>+VLOOKUP(C261,'[1]Notas 1º-PI'!$B$2:$E$67,2,"FALSO")</f>
        <v>10.79</v>
      </c>
      <c r="G261" s="156">
        <f>+VLOOKUP(C261,'[1]Notas 1º-PI'!$B$2:$E$67,3,"FALSO")</f>
        <v>0.63</v>
      </c>
      <c r="H261" s="23">
        <f>+G261+F261</f>
        <v>11.42</v>
      </c>
      <c r="I261" s="157">
        <f>+VLOOKUP(C261,'[1]Notas 1º-PI'!$B$2:$F$67,5,"FALSO")</f>
        <v>62</v>
      </c>
      <c r="J261" s="127"/>
      <c r="K261" s="125" t="e">
        <f>+VLOOKUP(C261,'[1]Notas 2º - PI'!$B$2:$C$32,2,"FALSO")</f>
        <v>#N/A</v>
      </c>
      <c r="L261" s="125"/>
      <c r="M261" s="158"/>
      <c r="N261" s="127"/>
      <c r="O261" s="128"/>
      <c r="P261" s="124"/>
      <c r="Q261" s="128"/>
    </row>
    <row r="262" spans="3:17" x14ac:dyDescent="0.15">
      <c r="C262" s="154" t="s">
        <v>4364</v>
      </c>
      <c r="D262" s="155" t="s">
        <v>85</v>
      </c>
      <c r="E262" s="154" t="str">
        <f>+IF(F262&gt;0,"SI","NO")</f>
        <v>SI</v>
      </c>
      <c r="F262" s="156">
        <f>+VLOOKUP(C262,'[1]Notas 1º-PI'!$B$2:$E$67,2,"FALSO")</f>
        <v>16.22</v>
      </c>
      <c r="G262" s="156">
        <f>+VLOOKUP(C262,'[1]Notas 1º-PI'!$B$2:$E$67,3,"FALSO")</f>
        <v>1.42</v>
      </c>
      <c r="H262" s="23">
        <f>+G262+F262</f>
        <v>17.64</v>
      </c>
      <c r="I262" s="157">
        <f>+VLOOKUP(C262,'[1]Notas 1º-PI'!$B$2:$F$67,5,"FALSO")</f>
        <v>4</v>
      </c>
      <c r="J262" s="127" t="str">
        <f>+IF(K262&gt;0,"SI","NO")</f>
        <v>SI</v>
      </c>
      <c r="K262" s="125">
        <f>+VLOOKUP(C262,'[1]Notas 2º - PI'!$B$2:$C$32,2,"FALSO")</f>
        <v>20.88</v>
      </c>
      <c r="L262" s="125">
        <f>+K262+H262</f>
        <v>38.519999999999996</v>
      </c>
      <c r="M262" s="158">
        <v>2</v>
      </c>
      <c r="N262" s="136" t="str">
        <f>+VLOOKUP(C262,'[1]Notas 3º - PI'!$B$2:$C$55,2,"FALSO")</f>
        <v>SI</v>
      </c>
      <c r="O262" s="137">
        <f>VLOOKUP(C262,'[1]Definitivo PI'!$A$2:$D$43,4,"FALSO")</f>
        <v>25.22</v>
      </c>
      <c r="P262" s="133">
        <f>VLOOKUP(C262,'[1]Definitivo PI'!$A$2:$E$43,5,"FALSO")</f>
        <v>63.74</v>
      </c>
      <c r="Q262" s="137">
        <v>2</v>
      </c>
    </row>
    <row r="263" spans="3:17" ht="13" hidden="1" customHeight="1" x14ac:dyDescent="0.15">
      <c r="C263" s="154" t="s">
        <v>4365</v>
      </c>
      <c r="D263" s="155" t="s">
        <v>68</v>
      </c>
      <c r="E263" s="154"/>
      <c r="F263" s="159" t="e">
        <f>+VLOOKUP(C263,'[1]Notas 1º-PI'!$B$2:$E$67,2,"FALSO")</f>
        <v>#N/A</v>
      </c>
      <c r="G263" s="125"/>
      <c r="H263" s="125"/>
      <c r="I263" s="126"/>
      <c r="J263" s="160"/>
      <c r="K263" s="161"/>
      <c r="L263" s="161"/>
      <c r="M263" s="158"/>
      <c r="N263" s="127"/>
      <c r="O263" s="128"/>
      <c r="P263" s="124"/>
      <c r="Q263" s="128"/>
    </row>
    <row r="264" spans="3:17" ht="13" hidden="1" customHeight="1" x14ac:dyDescent="0.15">
      <c r="C264" s="154" t="s">
        <v>4366</v>
      </c>
      <c r="D264" s="155" t="s">
        <v>66</v>
      </c>
      <c r="E264" s="154"/>
      <c r="F264" s="159" t="e">
        <f>+VLOOKUP(C264,'[1]Notas 1º-PI'!$B$2:$E$67,2,"FALSO")</f>
        <v>#N/A</v>
      </c>
      <c r="G264" s="125"/>
      <c r="H264" s="125"/>
      <c r="I264" s="126"/>
      <c r="J264" s="162"/>
      <c r="K264" s="163"/>
      <c r="L264" s="163"/>
      <c r="M264" s="158"/>
      <c r="N264" s="127"/>
      <c r="O264" s="128"/>
      <c r="P264" s="124"/>
      <c r="Q264" s="128"/>
    </row>
    <row r="265" spans="3:17" ht="13" hidden="1" customHeight="1" x14ac:dyDescent="0.15">
      <c r="C265" s="154" t="s">
        <v>4367</v>
      </c>
      <c r="D265" s="155" t="s">
        <v>85</v>
      </c>
      <c r="E265" s="154" t="s">
        <v>69</v>
      </c>
      <c r="F265" s="159" t="e">
        <f>+VLOOKUP(C265,'[1]Notas 1º-PI'!$B$2:$E$67,2,"FALSO")</f>
        <v>#N/A</v>
      </c>
      <c r="G265" s="125"/>
      <c r="H265" s="125"/>
      <c r="I265" s="126"/>
      <c r="J265" s="127"/>
      <c r="K265" s="125" t="e">
        <f>+VLOOKUP(C265,'[1]Notas 2º - PI'!$B$2:$C$32,2,"FALSO")</f>
        <v>#N/A</v>
      </c>
      <c r="L265" s="125"/>
      <c r="M265" s="158"/>
      <c r="N265" s="127"/>
      <c r="O265" s="128"/>
      <c r="P265" s="124"/>
      <c r="Q265" s="128"/>
    </row>
    <row r="266" spans="3:17" ht="13" hidden="1" customHeight="1" x14ac:dyDescent="0.15">
      <c r="C266" s="154" t="s">
        <v>4368</v>
      </c>
      <c r="D266" s="155" t="s">
        <v>68</v>
      </c>
      <c r="E266" s="154" t="s">
        <v>69</v>
      </c>
      <c r="F266" s="159" t="e">
        <f>+VLOOKUP(C266,'[1]Notas 1º-PI'!$B$2:$E$67,2,"FALSO")</f>
        <v>#N/A</v>
      </c>
      <c r="G266" s="125"/>
      <c r="H266" s="125"/>
      <c r="I266" s="126"/>
      <c r="J266" s="127"/>
      <c r="K266" s="125" t="e">
        <f>+VLOOKUP(C266,'[1]Notas 2º - PI'!$B$2:$C$32,2,"FALSO")</f>
        <v>#N/A</v>
      </c>
      <c r="L266" s="125"/>
      <c r="M266" s="158"/>
      <c r="N266" s="127"/>
      <c r="O266" s="128"/>
      <c r="P266" s="124"/>
      <c r="Q266" s="128"/>
    </row>
    <row r="267" spans="3:17" ht="13" hidden="1" customHeight="1" x14ac:dyDescent="0.15">
      <c r="C267" s="154" t="s">
        <v>4369</v>
      </c>
      <c r="D267" s="155" t="s">
        <v>66</v>
      </c>
      <c r="E267" s="154" t="str">
        <f>+IF(F267&gt;0,"SI","NO")</f>
        <v>SI</v>
      </c>
      <c r="F267" s="156">
        <f>+VLOOKUP(C267,'[1]Notas 1º-PI'!$B$2:$E$67,2,"FALSO")</f>
        <v>11.22</v>
      </c>
      <c r="G267" s="156">
        <f>+VLOOKUP(C267,'[1]Notas 1º-PI'!$B$2:$E$67,3,"FALSO")</f>
        <v>0.63</v>
      </c>
      <c r="H267" s="23">
        <f>+G267+F267</f>
        <v>11.850000000000001</v>
      </c>
      <c r="I267" s="157">
        <f>+VLOOKUP(C267,'[1]Notas 1º-PI'!$B$2:$F$67,5,"FALSO")</f>
        <v>58</v>
      </c>
      <c r="J267" s="127"/>
      <c r="K267" s="125" t="e">
        <f>+VLOOKUP(C267,'[1]Notas 2º - PI'!$B$2:$C$32,2,"FALSO")</f>
        <v>#N/A</v>
      </c>
      <c r="L267" s="125"/>
      <c r="M267" s="158"/>
      <c r="N267" s="127"/>
      <c r="O267" s="128"/>
      <c r="P267" s="124"/>
      <c r="Q267" s="128"/>
    </row>
    <row r="268" spans="3:17" ht="13" hidden="1" customHeight="1" x14ac:dyDescent="0.15">
      <c r="C268" s="154" t="s">
        <v>4370</v>
      </c>
      <c r="D268" s="155" t="s">
        <v>60</v>
      </c>
      <c r="E268" s="154"/>
      <c r="F268" s="159" t="e">
        <f>+VLOOKUP(C268,'[1]Notas 1º-PI'!$B$2:$E$67,2,"FALSO")</f>
        <v>#N/A</v>
      </c>
      <c r="G268" s="125"/>
      <c r="H268" s="125"/>
      <c r="I268" s="126"/>
      <c r="J268" s="160"/>
      <c r="K268" s="161"/>
      <c r="L268" s="161"/>
      <c r="M268" s="158"/>
      <c r="N268" s="127"/>
      <c r="O268" s="128"/>
      <c r="P268" s="124"/>
      <c r="Q268" s="128"/>
    </row>
    <row r="269" spans="3:17" ht="13" hidden="1" customHeight="1" x14ac:dyDescent="0.15">
      <c r="C269" s="154" t="s">
        <v>4371</v>
      </c>
      <c r="D269" s="155" t="s">
        <v>60</v>
      </c>
      <c r="E269" s="154"/>
      <c r="F269" s="159" t="e">
        <f>+VLOOKUP(C269,'[1]Notas 1º-PI'!$B$2:$E$67,2,"FALSO")</f>
        <v>#N/A</v>
      </c>
      <c r="G269" s="125"/>
      <c r="H269" s="125"/>
      <c r="I269" s="126"/>
      <c r="J269" s="127"/>
      <c r="K269" s="125"/>
      <c r="L269" s="125"/>
      <c r="M269" s="158"/>
      <c r="N269" s="127"/>
      <c r="O269" s="128"/>
      <c r="P269" s="124"/>
      <c r="Q269" s="128"/>
    </row>
    <row r="270" spans="3:17" ht="13" hidden="1" customHeight="1" x14ac:dyDescent="0.15">
      <c r="C270" s="154" t="s">
        <v>4372</v>
      </c>
      <c r="D270" s="155" t="s">
        <v>68</v>
      </c>
      <c r="E270" s="154"/>
      <c r="F270" s="159" t="e">
        <f>+VLOOKUP(C270,'[1]Notas 1º-PI'!$B$2:$E$67,2,"FALSO")</f>
        <v>#N/A</v>
      </c>
      <c r="G270" s="125"/>
      <c r="H270" s="125"/>
      <c r="I270" s="126"/>
      <c r="J270" s="127"/>
      <c r="K270" s="125"/>
      <c r="L270" s="125"/>
      <c r="M270" s="158"/>
      <c r="N270" s="127"/>
      <c r="O270" s="128"/>
      <c r="P270" s="124"/>
      <c r="Q270" s="128"/>
    </row>
    <row r="271" spans="3:17" ht="13" hidden="1" customHeight="1" x14ac:dyDescent="0.15">
      <c r="C271" s="154" t="s">
        <v>4373</v>
      </c>
      <c r="D271" s="155" t="s">
        <v>68</v>
      </c>
      <c r="E271" s="154"/>
      <c r="F271" s="159" t="e">
        <f>+VLOOKUP(C271,'[1]Notas 1º-PI'!$B$2:$E$67,2,"FALSO")</f>
        <v>#N/A</v>
      </c>
      <c r="G271" s="125"/>
      <c r="H271" s="125"/>
      <c r="I271" s="126"/>
      <c r="J271" s="162"/>
      <c r="K271" s="163"/>
      <c r="L271" s="163"/>
      <c r="M271" s="158"/>
      <c r="N271" s="127"/>
      <c r="O271" s="128"/>
      <c r="P271" s="124"/>
      <c r="Q271" s="128"/>
    </row>
    <row r="272" spans="3:17" ht="13" hidden="1" customHeight="1" x14ac:dyDescent="0.15">
      <c r="C272" s="154" t="s">
        <v>4374</v>
      </c>
      <c r="D272" s="155" t="s">
        <v>66</v>
      </c>
      <c r="E272" s="154" t="str">
        <f>+IF(F272&gt;0,"SI","NO")</f>
        <v>SI</v>
      </c>
      <c r="F272" s="156">
        <f>+VLOOKUP(C272,'[1]Notas 1º-PI'!$B$2:$E$67,2,"FALSO")</f>
        <v>15.33</v>
      </c>
      <c r="G272" s="156">
        <f>+VLOOKUP(C272,'[1]Notas 1º-PI'!$B$2:$E$67,3,"FALSO")</f>
        <v>2.84</v>
      </c>
      <c r="H272" s="23">
        <f>+G272+F272</f>
        <v>18.170000000000002</v>
      </c>
      <c r="I272" s="157">
        <f>+VLOOKUP(C272,'[1]Notas 1º-PI'!$B$2:$F$67,5,"FALSO")</f>
        <v>3</v>
      </c>
      <c r="J272" s="127"/>
      <c r="K272" s="125" t="e">
        <f>+VLOOKUP(C272,'[1]Notas 2º - PI'!$B$2:$C$32,2,"FALSO")</f>
        <v>#N/A</v>
      </c>
      <c r="L272" s="125"/>
      <c r="M272" s="158"/>
      <c r="N272" s="127"/>
      <c r="O272" s="128"/>
      <c r="P272" s="124"/>
      <c r="Q272" s="128"/>
    </row>
    <row r="273" spans="3:17" ht="13" hidden="1" customHeight="1" x14ac:dyDescent="0.15">
      <c r="C273" s="154" t="s">
        <v>4375</v>
      </c>
      <c r="D273" s="155" t="s">
        <v>85</v>
      </c>
      <c r="E273" s="154"/>
      <c r="F273" s="159" t="e">
        <f>+VLOOKUP(C273,'[1]Notas 1º-PI'!$B$2:$E$67,2,"FALSO")</f>
        <v>#N/A</v>
      </c>
      <c r="G273" s="125"/>
      <c r="H273" s="125"/>
      <c r="I273" s="126"/>
      <c r="J273" s="165"/>
      <c r="K273" s="166"/>
      <c r="L273" s="166"/>
      <c r="M273" s="158"/>
      <c r="N273" s="127"/>
      <c r="O273" s="128"/>
      <c r="P273" s="124"/>
      <c r="Q273" s="128"/>
    </row>
    <row r="274" spans="3:17" ht="13" hidden="1" customHeight="1" x14ac:dyDescent="0.15">
      <c r="C274" s="154" t="s">
        <v>4376</v>
      </c>
      <c r="D274" s="155" t="s">
        <v>66</v>
      </c>
      <c r="E274" s="154" t="s">
        <v>69</v>
      </c>
      <c r="F274" s="159" t="e">
        <f>+VLOOKUP(C274,'[1]Notas 1º-PI'!$B$2:$E$67,2,"FALSO")</f>
        <v>#N/A</v>
      </c>
      <c r="G274" s="125"/>
      <c r="H274" s="125"/>
      <c r="I274" s="126"/>
      <c r="J274" s="127"/>
      <c r="K274" s="125" t="e">
        <f>+VLOOKUP(C274,'[1]Notas 2º - PI'!$B$2:$C$32,2,"FALSO")</f>
        <v>#N/A</v>
      </c>
      <c r="L274" s="125"/>
      <c r="M274" s="158"/>
      <c r="N274" s="127"/>
      <c r="O274" s="128"/>
      <c r="P274" s="124"/>
      <c r="Q274" s="128"/>
    </row>
    <row r="275" spans="3:17" ht="13" hidden="1" customHeight="1" x14ac:dyDescent="0.15">
      <c r="C275" s="154" t="s">
        <v>4377</v>
      </c>
      <c r="D275" s="155" t="s">
        <v>66</v>
      </c>
      <c r="E275" s="154"/>
      <c r="F275" s="159" t="e">
        <f>+VLOOKUP(C275,'[1]Notas 1º-PI'!$B$2:$E$67,2,"FALSO")</f>
        <v>#N/A</v>
      </c>
      <c r="G275" s="125"/>
      <c r="H275" s="125"/>
      <c r="I275" s="126"/>
      <c r="J275" s="165"/>
      <c r="K275" s="166"/>
      <c r="L275" s="166"/>
      <c r="M275" s="158"/>
      <c r="N275" s="127"/>
      <c r="O275" s="128"/>
      <c r="P275" s="124"/>
      <c r="Q275" s="128"/>
    </row>
    <row r="276" spans="3:17" hidden="1" x14ac:dyDescent="0.15">
      <c r="C276" s="154" t="s">
        <v>4378</v>
      </c>
      <c r="D276" s="155" t="s">
        <v>72</v>
      </c>
      <c r="E276" s="154" t="s">
        <v>69</v>
      </c>
      <c r="F276" s="164" t="s">
        <v>4148</v>
      </c>
      <c r="G276" s="125"/>
      <c r="H276" s="125"/>
      <c r="I276" s="126"/>
      <c r="J276" s="127" t="str">
        <f>+IF(K276&gt;0,"SI","NO")</f>
        <v>SI</v>
      </c>
      <c r="K276" s="125">
        <f>+VLOOKUP(C276,'[1]Notas 2º - PI'!$B$2:$C$32,2,"FALSO")</f>
        <v>15.03</v>
      </c>
      <c r="L276" s="125">
        <f>+K276+H276</f>
        <v>15.03</v>
      </c>
      <c r="M276" s="158">
        <v>30</v>
      </c>
      <c r="N276" s="136" t="str">
        <f>+VLOOKUP(C276,'[1]Notas 3º - PI'!$B$2:$C$55,2,"FALSO")</f>
        <v>SI</v>
      </c>
      <c r="O276" s="128" t="e">
        <f>VLOOKUP(C276,'[1]Definitivo PI'!$A$2:$D$43,4,"FALSO")</f>
        <v>#N/A</v>
      </c>
      <c r="P276" s="124"/>
      <c r="Q276" s="128"/>
    </row>
    <row r="277" spans="3:17" ht="13" hidden="1" customHeight="1" x14ac:dyDescent="0.15">
      <c r="C277" s="154" t="s">
        <v>4379</v>
      </c>
      <c r="D277" s="155" t="s">
        <v>60</v>
      </c>
      <c r="E277" s="154"/>
      <c r="F277" s="159" t="e">
        <f>+VLOOKUP(C277,'[1]Notas 1º-PI'!$B$2:$E$67,2,"FALSO")</f>
        <v>#N/A</v>
      </c>
      <c r="G277" s="125"/>
      <c r="H277" s="125"/>
      <c r="I277" s="126"/>
      <c r="J277" s="165"/>
      <c r="K277" s="166"/>
      <c r="L277" s="166"/>
      <c r="M277" s="158"/>
      <c r="N277" s="127"/>
      <c r="O277" s="128"/>
      <c r="P277" s="124"/>
      <c r="Q277" s="128"/>
    </row>
    <row r="278" spans="3:17" x14ac:dyDescent="0.15">
      <c r="C278" s="154" t="s">
        <v>4380</v>
      </c>
      <c r="D278" s="155" t="s">
        <v>68</v>
      </c>
      <c r="E278" s="154" t="s">
        <v>69</v>
      </c>
      <c r="F278" s="164" t="s">
        <v>4148</v>
      </c>
      <c r="G278" s="125"/>
      <c r="H278" s="125"/>
      <c r="I278" s="126"/>
      <c r="J278" s="127" t="s">
        <v>69</v>
      </c>
      <c r="K278" s="164" t="s">
        <v>4148</v>
      </c>
      <c r="L278" s="125"/>
      <c r="M278" s="158"/>
      <c r="N278" s="136" t="str">
        <f>+VLOOKUP(C278,'[1]Notas 3º - PI'!$B$2:$C$55,2,"FALSO")</f>
        <v>SI</v>
      </c>
      <c r="O278" s="137">
        <f>VLOOKUP(C278,'[1]Definitivo PI'!$A$2:$D$43,4,"FALSO")</f>
        <v>23.1</v>
      </c>
      <c r="P278" s="133">
        <f>VLOOKUP(C278,'[1]Definitivo PI'!$A$2:$E$43,5,"FALSO")</f>
        <v>50.23</v>
      </c>
      <c r="Q278" s="137">
        <v>39</v>
      </c>
    </row>
    <row r="279" spans="3:17" ht="13" hidden="1" customHeight="1" x14ac:dyDescent="0.15">
      <c r="C279" s="154" t="s">
        <v>4381</v>
      </c>
      <c r="D279" s="155" t="s">
        <v>68</v>
      </c>
      <c r="E279" s="154" t="s">
        <v>69</v>
      </c>
      <c r="F279" s="164" t="s">
        <v>4148</v>
      </c>
      <c r="G279" s="125"/>
      <c r="H279" s="125"/>
      <c r="I279" s="126"/>
      <c r="J279" s="127" t="s">
        <v>69</v>
      </c>
      <c r="K279" s="164" t="s">
        <v>4148</v>
      </c>
      <c r="L279" s="125"/>
      <c r="M279" s="158"/>
      <c r="N279" s="127" t="e">
        <f>+VLOOKUP(C279,'[1]Notas 3º - PI'!$B$2:$C$55,2,"FALSO")</f>
        <v>#N/A</v>
      </c>
      <c r="O279" s="128"/>
      <c r="P279" s="124"/>
      <c r="Q279" s="128"/>
    </row>
    <row r="280" spans="3:17" ht="13" hidden="1" customHeight="1" x14ac:dyDescent="0.15">
      <c r="C280" s="154" t="s">
        <v>4382</v>
      </c>
      <c r="D280" s="155" t="s">
        <v>79</v>
      </c>
      <c r="E280" s="154"/>
      <c r="F280" s="159" t="e">
        <f>+VLOOKUP(C280,'[1]Notas 1º-PI'!$B$2:$E$67,2,"FALSO")</f>
        <v>#N/A</v>
      </c>
      <c r="G280" s="125"/>
      <c r="H280" s="125"/>
      <c r="I280" s="126"/>
      <c r="J280" s="165"/>
      <c r="K280" s="166"/>
      <c r="L280" s="166"/>
      <c r="M280" s="158"/>
      <c r="N280" s="127"/>
      <c r="O280" s="128"/>
      <c r="P280" s="124"/>
      <c r="Q280" s="128"/>
    </row>
    <row r="281" spans="3:17" ht="13" hidden="1" customHeight="1" x14ac:dyDescent="0.15">
      <c r="C281" s="154" t="s">
        <v>4383</v>
      </c>
      <c r="D281" s="155" t="s">
        <v>60</v>
      </c>
      <c r="E281" s="154" t="str">
        <f>+IF(F281&gt;0,"SI","NO")</f>
        <v>SI</v>
      </c>
      <c r="F281" s="156">
        <f>+VLOOKUP(C281,'[1]Notas 1º-PI'!$B$2:$E$67,2,"FALSO")</f>
        <v>10.84</v>
      </c>
      <c r="G281" s="156">
        <f>+VLOOKUP(C281,'[1]Notas 1º-PI'!$B$2:$E$67,3,"FALSO")</f>
        <v>0.47</v>
      </c>
      <c r="H281" s="23">
        <f>+G281+F281</f>
        <v>11.31</v>
      </c>
      <c r="I281" s="157">
        <f>+VLOOKUP(C281,'[1]Notas 1º-PI'!$B$2:$F$67,5,"FALSO")</f>
        <v>65</v>
      </c>
      <c r="J281" s="127" t="str">
        <f>+IF(K281&gt;0,"SI","NO")</f>
        <v>SI</v>
      </c>
      <c r="K281" s="125">
        <f>+VLOOKUP(C281,'[1]Notas 2º - PI'!$B$2:$C$32,2,"FALSO")</f>
        <v>17.170000000000002</v>
      </c>
      <c r="L281" s="125">
        <f>+K281+H281</f>
        <v>28.480000000000004</v>
      </c>
      <c r="M281" s="158">
        <v>25</v>
      </c>
      <c r="N281" s="127" t="e">
        <f>+VLOOKUP(C281,'[1]Notas 3º - PI'!$B$2:$C$55,2,"FALSO")</f>
        <v>#N/A</v>
      </c>
      <c r="O281" s="128"/>
      <c r="P281" s="124"/>
      <c r="Q281" s="128"/>
    </row>
    <row r="282" spans="3:17" ht="13" hidden="1" customHeight="1" x14ac:dyDescent="0.15">
      <c r="C282" s="154" t="s">
        <v>4384</v>
      </c>
      <c r="D282" s="155" t="s">
        <v>85</v>
      </c>
      <c r="E282" s="154" t="str">
        <f>+IF(F282&gt;0,"SI","NO")</f>
        <v>SI</v>
      </c>
      <c r="F282" s="156">
        <f>+VLOOKUP(C282,'[1]Notas 1º-PI'!$B$2:$E$67,2,"FALSO")</f>
        <v>14.44</v>
      </c>
      <c r="G282" s="156">
        <f>+VLOOKUP(C282,'[1]Notas 1º-PI'!$B$2:$E$67,3,"FALSO")</f>
        <v>1.89</v>
      </c>
      <c r="H282" s="23">
        <f>+G282+F282</f>
        <v>16.329999999999998</v>
      </c>
      <c r="I282" s="157">
        <f>+VLOOKUP(C282,'[1]Notas 1º-PI'!$B$2:$F$67,5,"FALSO")</f>
        <v>13</v>
      </c>
      <c r="J282" s="127" t="str">
        <f>+IF(K282&gt;0,"SI","NO")</f>
        <v>SI</v>
      </c>
      <c r="K282" s="125">
        <f>+VLOOKUP(C282,'[1]Notas 2º - PI'!$B$2:$C$32,2,"FALSO")</f>
        <v>21.43</v>
      </c>
      <c r="L282" s="125">
        <f>+K282+H282</f>
        <v>37.76</v>
      </c>
      <c r="M282" s="158">
        <v>4</v>
      </c>
      <c r="N282" s="127" t="e">
        <f>+VLOOKUP(C282,'[1]Notas 3º - PI'!$B$2:$C$55,2,"FALSO")</f>
        <v>#N/A</v>
      </c>
      <c r="O282" s="128"/>
      <c r="P282" s="124"/>
      <c r="Q282" s="128"/>
    </row>
    <row r="283" spans="3:17" ht="13" hidden="1" customHeight="1" x14ac:dyDescent="0.15">
      <c r="C283" s="154" t="s">
        <v>4385</v>
      </c>
      <c r="D283" s="155" t="s">
        <v>66</v>
      </c>
      <c r="E283" s="154"/>
      <c r="F283" s="159" t="e">
        <f>+VLOOKUP(C283,'[1]Notas 1º-PI'!$B$2:$E$67,2,"FALSO")</f>
        <v>#N/A</v>
      </c>
      <c r="G283" s="125"/>
      <c r="H283" s="125"/>
      <c r="I283" s="126"/>
      <c r="J283" s="165"/>
      <c r="K283" s="166"/>
      <c r="L283" s="166"/>
      <c r="M283" s="167"/>
      <c r="N283" s="127"/>
      <c r="O283" s="128"/>
      <c r="P283" s="124"/>
      <c r="Q283" s="128"/>
    </row>
    <row r="284" spans="3:17" x14ac:dyDescent="0.15">
      <c r="C284" s="154" t="s">
        <v>4386</v>
      </c>
      <c r="D284" s="155" t="s">
        <v>68</v>
      </c>
      <c r="E284" s="154" t="s">
        <v>69</v>
      </c>
      <c r="F284" s="164" t="s">
        <v>4148</v>
      </c>
      <c r="G284" s="125"/>
      <c r="H284" s="125"/>
      <c r="I284" s="126"/>
      <c r="J284" s="127" t="s">
        <v>69</v>
      </c>
      <c r="K284" s="164" t="s">
        <v>4148</v>
      </c>
      <c r="L284" s="125"/>
      <c r="M284" s="128"/>
      <c r="N284" s="136" t="str">
        <f>+VLOOKUP(C284,'[1]Notas 3º - PI'!$B$2:$C$55,2,"FALSO")</f>
        <v>SI</v>
      </c>
      <c r="O284" s="137">
        <f>VLOOKUP(C284,'[1]Definitivo PI'!$A$2:$D$43,4,"FALSO")</f>
        <v>23.1</v>
      </c>
      <c r="P284" s="133">
        <f>VLOOKUP(C284,'[1]Definitivo PI'!$A$2:$E$43,5,"FALSO")</f>
        <v>57.38</v>
      </c>
      <c r="Q284" s="137">
        <v>17</v>
      </c>
    </row>
    <row r="285" spans="3:17" ht="13" hidden="1" customHeight="1" x14ac:dyDescent="0.15">
      <c r="C285" s="154" t="s">
        <v>4387</v>
      </c>
      <c r="D285" s="155" t="s">
        <v>66</v>
      </c>
      <c r="E285" s="154" t="s">
        <v>69</v>
      </c>
      <c r="F285" s="159" t="e">
        <f>+VLOOKUP(C285,'[1]Notas 1º-PI'!$B$2:$E$67,2,"FALSO")</f>
        <v>#N/A</v>
      </c>
      <c r="G285" s="125"/>
      <c r="H285" s="125"/>
      <c r="I285" s="126"/>
      <c r="J285" s="127"/>
      <c r="K285" s="125" t="e">
        <f>+VLOOKUP(C285,'[1]Notas 2º - PI'!$B$2:$C$32,2,"FALSO")</f>
        <v>#N/A</v>
      </c>
      <c r="L285" s="125"/>
      <c r="M285" s="128"/>
      <c r="N285" s="127"/>
      <c r="O285" s="128"/>
      <c r="P285" s="124"/>
      <c r="Q285" s="128"/>
    </row>
    <row r="286" spans="3:17" ht="13" hidden="1" customHeight="1" x14ac:dyDescent="0.15">
      <c r="C286" s="154" t="s">
        <v>4388</v>
      </c>
      <c r="D286" s="155" t="s">
        <v>79</v>
      </c>
      <c r="E286" s="154" t="str">
        <f>+IF(F286&gt;0,"SI","NO")</f>
        <v>SI</v>
      </c>
      <c r="F286" s="156">
        <f>+VLOOKUP(C286,'[1]Notas 1º-PI'!$B$2:$E$67,2,"FALSO")</f>
        <v>13.84</v>
      </c>
      <c r="G286" s="156">
        <f>+VLOOKUP(C286,'[1]Notas 1º-PI'!$B$2:$E$67,3,"FALSO")</f>
        <v>1.89</v>
      </c>
      <c r="H286" s="23">
        <f>+G286+F286</f>
        <v>15.73</v>
      </c>
      <c r="I286" s="157">
        <f>+VLOOKUP(C286,'[1]Notas 1º-PI'!$B$2:$F$67,5,"FALSO")</f>
        <v>19</v>
      </c>
      <c r="J286" s="127"/>
      <c r="K286" s="125" t="e">
        <f>+VLOOKUP(C286,'[1]Notas 2º - PI'!$B$2:$C$32,2,"FALSO")</f>
        <v>#N/A</v>
      </c>
      <c r="L286" s="125"/>
      <c r="M286" s="128"/>
      <c r="N286" s="127"/>
      <c r="O286" s="128"/>
      <c r="P286" s="124"/>
      <c r="Q286" s="128"/>
    </row>
    <row r="287" spans="3:17" ht="13" hidden="1" customHeight="1" x14ac:dyDescent="0.15">
      <c r="C287" s="154" t="s">
        <v>4389</v>
      </c>
      <c r="D287" s="155" t="s">
        <v>66</v>
      </c>
      <c r="E287" s="154"/>
      <c r="F287" s="159" t="e">
        <f>+VLOOKUP(C287,'[1]Notas 1º-PI'!$B$2:$E$67,2,"FALSO")</f>
        <v>#N/A</v>
      </c>
      <c r="G287" s="125"/>
      <c r="H287" s="125"/>
      <c r="I287" s="126"/>
      <c r="J287" s="160"/>
      <c r="K287" s="161"/>
      <c r="L287" s="161"/>
      <c r="M287" s="168"/>
      <c r="N287" s="127"/>
      <c r="O287" s="128"/>
      <c r="P287" s="124"/>
      <c r="Q287" s="128"/>
    </row>
    <row r="288" spans="3:17" ht="13" hidden="1" customHeight="1" x14ac:dyDescent="0.15">
      <c r="C288" s="154" t="s">
        <v>4390</v>
      </c>
      <c r="D288" s="155" t="s">
        <v>68</v>
      </c>
      <c r="E288" s="154"/>
      <c r="F288" s="159" t="e">
        <f>+VLOOKUP(C288,'[1]Notas 1º-PI'!$B$2:$E$67,2,"FALSO")</f>
        <v>#N/A</v>
      </c>
      <c r="G288" s="125"/>
      <c r="H288" s="125"/>
      <c r="I288" s="126"/>
      <c r="J288" s="162"/>
      <c r="K288" s="163"/>
      <c r="L288" s="163"/>
      <c r="M288" s="169"/>
      <c r="N288" s="127"/>
      <c r="O288" s="128"/>
      <c r="P288" s="124"/>
      <c r="Q288" s="128"/>
    </row>
    <row r="289" spans="3:17" hidden="1" x14ac:dyDescent="0.15">
      <c r="C289" s="154" t="s">
        <v>4391</v>
      </c>
      <c r="D289" s="155" t="s">
        <v>68</v>
      </c>
      <c r="E289" s="154" t="s">
        <v>69</v>
      </c>
      <c r="F289" s="164" t="s">
        <v>4148</v>
      </c>
      <c r="G289" s="125"/>
      <c r="H289" s="125"/>
      <c r="I289" s="126"/>
      <c r="J289" s="127" t="s">
        <v>69</v>
      </c>
      <c r="K289" s="164" t="s">
        <v>4148</v>
      </c>
      <c r="L289" s="125"/>
      <c r="M289" s="128"/>
      <c r="N289" s="136" t="str">
        <f>+VLOOKUP(C289,'[1]Notas 3º - PI'!$B$2:$C$55,2,"FALSO")</f>
        <v>SI</v>
      </c>
      <c r="O289" s="128" t="e">
        <f>VLOOKUP(C289,'[1]Definitivo PI'!$A$2:$D$43,4,"FALSO")</f>
        <v>#N/A</v>
      </c>
      <c r="P289" s="124"/>
      <c r="Q289" s="128"/>
    </row>
    <row r="290" spans="3:17" ht="13" hidden="1" customHeight="1" x14ac:dyDescent="0.15">
      <c r="C290" s="154" t="s">
        <v>4392</v>
      </c>
      <c r="D290" s="155" t="s">
        <v>60</v>
      </c>
      <c r="E290" s="154" t="s">
        <v>69</v>
      </c>
      <c r="F290" s="159" t="e">
        <f>+VLOOKUP(C290,'[1]Notas 1º-PI'!$B$2:$E$67,2,"FALSO")</f>
        <v>#N/A</v>
      </c>
      <c r="G290" s="125"/>
      <c r="H290" s="125"/>
      <c r="I290" s="126"/>
      <c r="J290" s="127"/>
      <c r="K290" s="125" t="e">
        <f>+VLOOKUP(C290,'[1]Notas 2º - PI'!$B$2:$C$32,2,"FALSO")</f>
        <v>#N/A</v>
      </c>
      <c r="L290" s="125"/>
      <c r="M290" s="128"/>
      <c r="N290" s="127"/>
      <c r="O290" s="128"/>
      <c r="P290" s="124"/>
      <c r="Q290" s="128"/>
    </row>
    <row r="291" spans="3:17" ht="13" hidden="1" customHeight="1" x14ac:dyDescent="0.15">
      <c r="C291" s="154" t="s">
        <v>4393</v>
      </c>
      <c r="D291" s="155" t="s">
        <v>326</v>
      </c>
      <c r="E291" s="154"/>
      <c r="F291" s="159" t="e">
        <f>+VLOOKUP(C291,'[1]Notas 1º-PI'!$B$2:$E$67,2,"FALSO")</f>
        <v>#N/A</v>
      </c>
      <c r="G291" s="125"/>
      <c r="H291" s="125"/>
      <c r="I291" s="126"/>
      <c r="J291" s="160"/>
      <c r="K291" s="161"/>
      <c r="L291" s="161"/>
      <c r="M291" s="168"/>
      <c r="N291" s="127"/>
      <c r="O291" s="128"/>
      <c r="P291" s="124"/>
      <c r="Q291" s="128"/>
    </row>
    <row r="292" spans="3:17" ht="13" hidden="1" customHeight="1" x14ac:dyDescent="0.15">
      <c r="C292" s="154" t="s">
        <v>4394</v>
      </c>
      <c r="D292" s="155" t="s">
        <v>72</v>
      </c>
      <c r="E292" s="154"/>
      <c r="F292" s="159" t="e">
        <f>+VLOOKUP(C292,'[1]Notas 1º-PI'!$B$2:$E$67,2,"FALSO")</f>
        <v>#N/A</v>
      </c>
      <c r="G292" s="125"/>
      <c r="H292" s="125"/>
      <c r="I292" s="126"/>
      <c r="J292" s="162"/>
      <c r="K292" s="163"/>
      <c r="L292" s="163"/>
      <c r="M292" s="169"/>
      <c r="N292" s="127"/>
      <c r="O292" s="128"/>
      <c r="P292" s="124"/>
      <c r="Q292" s="128"/>
    </row>
    <row r="293" spans="3:17" ht="13" hidden="1" customHeight="1" x14ac:dyDescent="0.15">
      <c r="C293" s="154" t="s">
        <v>4395</v>
      </c>
      <c r="D293" s="155" t="s">
        <v>68</v>
      </c>
      <c r="E293" s="154" t="str">
        <f>+IF(F293&gt;0,"SI","NO")</f>
        <v>SI</v>
      </c>
      <c r="F293" s="156">
        <f>+VLOOKUP(C293,'[1]Notas 1º-PI'!$B$2:$E$67,2,"FALSO")</f>
        <v>13.02</v>
      </c>
      <c r="G293" s="156">
        <f>+VLOOKUP(C293,'[1]Notas 1º-PI'!$B$2:$E$67,3,"FALSO")</f>
        <v>0</v>
      </c>
      <c r="H293" s="23">
        <f>+G293+F293</f>
        <v>13.02</v>
      </c>
      <c r="I293" s="157">
        <f>+VLOOKUP(C293,'[1]Notas 1º-PI'!$B$2:$F$67,5,"FALSO")</f>
        <v>47</v>
      </c>
      <c r="J293" s="127"/>
      <c r="K293" s="125" t="e">
        <f>+VLOOKUP(C293,'[1]Notas 2º - PI'!$B$2:$C$32,2,"FALSO")</f>
        <v>#N/A</v>
      </c>
      <c r="L293" s="125"/>
      <c r="M293" s="128"/>
      <c r="N293" s="127"/>
      <c r="O293" s="128"/>
      <c r="P293" s="124"/>
      <c r="Q293" s="128"/>
    </row>
    <row r="294" spans="3:17" ht="13" hidden="1" customHeight="1" x14ac:dyDescent="0.15">
      <c r="C294" s="154" t="s">
        <v>4396</v>
      </c>
      <c r="D294" s="155" t="s">
        <v>68</v>
      </c>
      <c r="E294" s="154"/>
      <c r="F294" s="159" t="e">
        <f>+VLOOKUP(C294,'[1]Notas 1º-PI'!$B$2:$E$67,2,"FALSO")</f>
        <v>#N/A</v>
      </c>
      <c r="G294" s="125"/>
      <c r="H294" s="125"/>
      <c r="I294" s="126"/>
      <c r="J294" s="165"/>
      <c r="K294" s="166"/>
      <c r="L294" s="166"/>
      <c r="M294" s="167"/>
      <c r="N294" s="127"/>
      <c r="O294" s="128"/>
      <c r="P294" s="124"/>
      <c r="Q294" s="128"/>
    </row>
    <row r="295" spans="3:17" ht="13" hidden="1" customHeight="1" x14ac:dyDescent="0.15">
      <c r="C295" s="154" t="s">
        <v>4397</v>
      </c>
      <c r="D295" s="155" t="s">
        <v>68</v>
      </c>
      <c r="E295" s="154" t="str">
        <f>+IF(F295&gt;0,"SI","NO")</f>
        <v>SI</v>
      </c>
      <c r="F295" s="156">
        <f>+VLOOKUP(C295,'[1]Notas 1º-PI'!$B$2:$E$67,2,"FALSO")</f>
        <v>10.86</v>
      </c>
      <c r="G295" s="156">
        <f>+VLOOKUP(C295,'[1]Notas 1º-PI'!$B$2:$E$67,3,"FALSO")</f>
        <v>1.73</v>
      </c>
      <c r="H295" s="23">
        <f>+G295+F295</f>
        <v>12.59</v>
      </c>
      <c r="I295" s="157">
        <f>+VLOOKUP(C295,'[1]Notas 1º-PI'!$B$2:$F$67,5,"FALSO")</f>
        <v>52</v>
      </c>
      <c r="J295" s="127"/>
      <c r="K295" s="125" t="e">
        <f>+VLOOKUP(C295,'[1]Notas 2º - PI'!$B$2:$C$32,2,"FALSO")</f>
        <v>#N/A</v>
      </c>
      <c r="L295" s="125"/>
      <c r="M295" s="128"/>
      <c r="N295" s="127"/>
      <c r="O295" s="128"/>
      <c r="P295" s="124"/>
      <c r="Q295" s="128"/>
    </row>
    <row r="296" spans="3:17" ht="14" hidden="1" customHeight="1" thickBot="1" x14ac:dyDescent="0.2">
      <c r="C296" s="170" t="s">
        <v>4398</v>
      </c>
      <c r="D296" s="171" t="s">
        <v>68</v>
      </c>
      <c r="E296" s="170" t="s">
        <v>69</v>
      </c>
      <c r="F296" s="172" t="e">
        <f>+VLOOKUP(C296,'[1]Notas 1º-PI'!$B$2:$E$67,2,"FALSO")</f>
        <v>#N/A</v>
      </c>
      <c r="G296" s="146"/>
      <c r="H296" s="146"/>
      <c r="I296" s="147"/>
      <c r="J296" s="148"/>
      <c r="K296" s="146"/>
      <c r="L296" s="146"/>
      <c r="M296" s="149"/>
      <c r="N296" s="148"/>
      <c r="O296" s="149"/>
      <c r="P296" s="145"/>
      <c r="Q296" s="149"/>
    </row>
  </sheetData>
  <autoFilter ref="C39:Q296">
    <filterColumn colId="2">
      <customFilters>
        <customFilter operator="notEqual" val=" "/>
      </customFilters>
    </filterColumn>
    <filterColumn colId="7">
      <customFilters>
        <customFilter operator="notEqual" val=" "/>
      </customFilters>
    </filterColumn>
    <filterColumn colId="11">
      <filters>
        <filter val="SI"/>
      </filters>
    </filterColumn>
    <filterColumn colId="12">
      <filters>
        <filter val="20,14"/>
        <filter val="20,57"/>
        <filter val="20,67"/>
        <filter val="20,71"/>
        <filter val="20,89"/>
        <filter val="21,64"/>
        <filter val="21,83"/>
        <filter val="22,22"/>
        <filter val="22,28"/>
        <filter val="22,31"/>
        <filter val="22,4"/>
        <filter val="22,76"/>
        <filter val="23,1"/>
        <filter val="23,28"/>
        <filter val="23,32"/>
        <filter val="23,88"/>
        <filter val="23,92"/>
        <filter val="24,18"/>
        <filter val="24,25"/>
        <filter val="24,3"/>
        <filter val="24,35"/>
        <filter val="24,59"/>
        <filter val="24,86"/>
        <filter val="24,94"/>
        <filter val="24,95"/>
        <filter val="25,2"/>
        <filter val="25,22"/>
        <filter val="25,7"/>
        <filter val="26,01"/>
        <filter val="26,33"/>
        <filter val="26,37"/>
        <filter val="26,45"/>
        <filter val="26,48"/>
        <filter val="27,25"/>
        <filter val="27,27"/>
        <filter val="27,33"/>
        <filter val="27,62"/>
        <filter val="28,38"/>
        <filter val="29,56"/>
        <filter val="30,08"/>
        <filter val="30,77"/>
      </filters>
    </filterColumn>
    <sortState ref="C37:Q280">
      <sortCondition ref="C35:C292"/>
    </sortState>
  </autoFilter>
  <mergeCells count="21">
    <mergeCell ref="A1:S4"/>
    <mergeCell ref="B25:B33"/>
    <mergeCell ref="E37:I37"/>
    <mergeCell ref="J37:M37"/>
    <mergeCell ref="N37:O37"/>
    <mergeCell ref="P37:Q37"/>
    <mergeCell ref="E7:E10"/>
    <mergeCell ref="D12:E12"/>
    <mergeCell ref="F12:G12"/>
    <mergeCell ref="H12:I12"/>
    <mergeCell ref="J12:K12"/>
    <mergeCell ref="L12:M12"/>
    <mergeCell ref="C38:D38"/>
    <mergeCell ref="E38:I38"/>
    <mergeCell ref="J38:M38"/>
    <mergeCell ref="B13:B21"/>
    <mergeCell ref="D24:E24"/>
    <mergeCell ref="F24:G24"/>
    <mergeCell ref="H24:I24"/>
    <mergeCell ref="J24:K24"/>
    <mergeCell ref="L24:M2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5" tint="0.39997558519241921"/>
  </sheetPr>
  <dimension ref="A1:S50"/>
  <sheetViews>
    <sheetView showGridLines="0" topLeftCell="A14" zoomScale="90" zoomScaleNormal="90" zoomScalePageLayoutView="90" workbookViewId="0">
      <selection activeCell="Q40" sqref="Q40:Q48"/>
    </sheetView>
  </sheetViews>
  <sheetFormatPr baseColWidth="10" defaultRowHeight="13" x14ac:dyDescent="0.15"/>
  <cols>
    <col min="1" max="1" width="5" style="60" customWidth="1"/>
    <col min="2" max="2" width="35.59765625" style="60" customWidth="1"/>
    <col min="3" max="3" width="24" style="60" bestFit="1" customWidth="1"/>
    <col min="4" max="17" width="11" style="60"/>
    <col min="18" max="18" width="13.796875" style="60" customWidth="1"/>
    <col min="19" max="23" width="11" style="60"/>
    <col min="24" max="24" width="14.3984375" style="60" bestFit="1" customWidth="1"/>
    <col min="25" max="16384" width="11" style="60"/>
  </cols>
  <sheetData>
    <row r="1" spans="1:19" s="1" customFormat="1" x14ac:dyDescent="0.15">
      <c r="A1" s="279" t="s">
        <v>4443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</row>
    <row r="2" spans="1:19" s="1" customFormat="1" x14ac:dyDescent="0.15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</row>
    <row r="3" spans="1:19" s="1" customFormat="1" x14ac:dyDescent="0.15">
      <c r="A3" s="280"/>
      <c r="B3" s="280"/>
      <c r="C3" s="280"/>
      <c r="D3" s="280"/>
      <c r="E3" s="280"/>
      <c r="F3" s="280"/>
      <c r="G3" s="280"/>
      <c r="H3" s="280"/>
      <c r="I3" s="280"/>
      <c r="J3" s="280"/>
      <c r="K3" s="280"/>
      <c r="L3" s="280"/>
      <c r="M3" s="280"/>
      <c r="N3" s="280"/>
      <c r="O3" s="280"/>
      <c r="P3" s="280"/>
      <c r="Q3" s="280"/>
      <c r="R3" s="280"/>
      <c r="S3" s="280"/>
    </row>
    <row r="4" spans="1:19" s="1" customFormat="1" ht="33" customHeight="1" x14ac:dyDescent="0.15">
      <c r="A4" s="280"/>
      <c r="B4" s="280"/>
      <c r="C4" s="280"/>
      <c r="D4" s="280"/>
      <c r="E4" s="280"/>
      <c r="F4" s="280"/>
      <c r="G4" s="280"/>
      <c r="H4" s="280"/>
      <c r="I4" s="280"/>
      <c r="J4" s="280"/>
      <c r="K4" s="280"/>
      <c r="L4" s="280"/>
      <c r="M4" s="280"/>
      <c r="N4" s="280"/>
      <c r="O4" s="280"/>
      <c r="P4" s="280"/>
      <c r="Q4" s="280"/>
      <c r="R4" s="280"/>
      <c r="S4" s="280"/>
    </row>
    <row r="5" spans="1:19" s="1" customFormat="1" x14ac:dyDescent="0.15"/>
    <row r="6" spans="1:19" s="1" customFormat="1" ht="14" thickBot="1" x14ac:dyDescent="0.2">
      <c r="D6" s="102" t="s">
        <v>0</v>
      </c>
      <c r="E6" s="103" t="s">
        <v>1</v>
      </c>
      <c r="F6" s="102" t="s">
        <v>2</v>
      </c>
    </row>
    <row r="7" spans="1:19" s="1" customFormat="1" x14ac:dyDescent="0.15">
      <c r="C7" s="102" t="s">
        <v>3</v>
      </c>
      <c r="D7" s="26">
        <v>11</v>
      </c>
      <c r="E7" s="268">
        <v>7</v>
      </c>
      <c r="F7" s="28">
        <f>+E7/D7</f>
        <v>0.63636363636363635</v>
      </c>
    </row>
    <row r="8" spans="1:19" s="1" customFormat="1" x14ac:dyDescent="0.15">
      <c r="C8" s="102" t="s">
        <v>4</v>
      </c>
      <c r="D8" s="26">
        <v>5</v>
      </c>
      <c r="E8" s="269"/>
      <c r="F8" s="28">
        <f>+E7/D8</f>
        <v>1.4</v>
      </c>
    </row>
    <row r="9" spans="1:19" s="1" customFormat="1" x14ac:dyDescent="0.15">
      <c r="C9" s="102" t="s">
        <v>9</v>
      </c>
      <c r="D9" s="26">
        <v>4</v>
      </c>
      <c r="E9" s="269"/>
      <c r="F9" s="28">
        <f>+E7/D9</f>
        <v>1.75</v>
      </c>
    </row>
    <row r="10" spans="1:19" s="1" customFormat="1" ht="14" thickBot="1" x14ac:dyDescent="0.2">
      <c r="C10" s="102" t="s">
        <v>10</v>
      </c>
      <c r="D10" s="26">
        <v>3</v>
      </c>
      <c r="E10" s="270"/>
      <c r="F10" s="28">
        <f>+E7/D10</f>
        <v>2.3333333333333335</v>
      </c>
    </row>
    <row r="11" spans="1:19" s="1" customFormat="1" ht="14" thickBot="1" x14ac:dyDescent="0.2"/>
    <row r="12" spans="1:19" s="1" customFormat="1" ht="14" thickBot="1" x14ac:dyDescent="0.2">
      <c r="D12" s="271" t="s">
        <v>12</v>
      </c>
      <c r="E12" s="272"/>
      <c r="F12" s="273" t="s">
        <v>13</v>
      </c>
      <c r="G12" s="274"/>
      <c r="H12" s="275" t="s">
        <v>14</v>
      </c>
      <c r="I12" s="276"/>
      <c r="J12" s="277" t="s">
        <v>10</v>
      </c>
      <c r="K12" s="278"/>
      <c r="L12" s="266" t="s">
        <v>15</v>
      </c>
      <c r="M12" s="267"/>
    </row>
    <row r="13" spans="1:19" s="1" customFormat="1" ht="13" customHeight="1" x14ac:dyDescent="0.15">
      <c r="B13" s="324" t="s">
        <v>24</v>
      </c>
      <c r="C13" s="54" t="s">
        <v>25</v>
      </c>
      <c r="D13" s="34">
        <v>0</v>
      </c>
      <c r="E13" s="35">
        <f>+D13/11</f>
        <v>0</v>
      </c>
      <c r="F13" s="34">
        <v>0</v>
      </c>
      <c r="G13" s="36">
        <f>+F13/1375</f>
        <v>0</v>
      </c>
      <c r="H13" s="37">
        <v>0</v>
      </c>
      <c r="I13" s="36">
        <f t="shared" ref="I13:I21" si="0">+H13/802</f>
        <v>0</v>
      </c>
      <c r="J13" s="37">
        <v>0</v>
      </c>
      <c r="K13" s="36">
        <f t="shared" ref="K13:K21" si="1">+J13/802</f>
        <v>0</v>
      </c>
      <c r="L13" s="37"/>
      <c r="M13" s="36">
        <f>+L13/802</f>
        <v>0</v>
      </c>
    </row>
    <row r="14" spans="1:19" s="1" customFormat="1" x14ac:dyDescent="0.15">
      <c r="B14" s="325"/>
      <c r="C14" s="58" t="s">
        <v>26</v>
      </c>
      <c r="D14" s="39">
        <v>1</v>
      </c>
      <c r="E14" s="40">
        <f>+D14/11</f>
        <v>9.0909090909090912E-2</v>
      </c>
      <c r="F14" s="39">
        <v>1</v>
      </c>
      <c r="G14" s="41">
        <v>0.33300000000000002</v>
      </c>
      <c r="H14" s="1">
        <v>0</v>
      </c>
      <c r="I14" s="41">
        <f t="shared" si="0"/>
        <v>0</v>
      </c>
      <c r="J14" s="1">
        <v>0</v>
      </c>
      <c r="K14" s="41">
        <f t="shared" si="1"/>
        <v>0</v>
      </c>
      <c r="M14" s="41">
        <f t="shared" ref="M14:M21" si="2">+L14/802</f>
        <v>0</v>
      </c>
    </row>
    <row r="15" spans="1:19" s="1" customFormat="1" x14ac:dyDescent="0.15">
      <c r="B15" s="325"/>
      <c r="C15" s="58" t="s">
        <v>27</v>
      </c>
      <c r="D15" s="39">
        <v>4</v>
      </c>
      <c r="E15" s="40">
        <f t="shared" ref="E15:E20" si="3">+D15/11</f>
        <v>0.36363636363636365</v>
      </c>
      <c r="F15" s="39">
        <v>2</v>
      </c>
      <c r="G15" s="41">
        <v>0.33</v>
      </c>
      <c r="H15" s="1">
        <v>2</v>
      </c>
      <c r="I15" s="41">
        <f>+H15/H22</f>
        <v>0.5</v>
      </c>
      <c r="J15" s="1">
        <v>1</v>
      </c>
      <c r="K15" s="41">
        <f>+J15/J22</f>
        <v>0.33333333333333331</v>
      </c>
      <c r="M15" s="41">
        <f t="shared" si="2"/>
        <v>0</v>
      </c>
    </row>
    <row r="16" spans="1:19" s="1" customFormat="1" x14ac:dyDescent="0.15">
      <c r="B16" s="325"/>
      <c r="C16" s="58" t="s">
        <v>28</v>
      </c>
      <c r="D16" s="39">
        <v>0</v>
      </c>
      <c r="E16" s="40">
        <f t="shared" si="3"/>
        <v>0</v>
      </c>
      <c r="F16" s="39">
        <v>0</v>
      </c>
      <c r="G16" s="41">
        <f t="shared" ref="G16:G21" si="4">+F16/1375</f>
        <v>0</v>
      </c>
      <c r="H16" s="1">
        <v>0</v>
      </c>
      <c r="I16" s="41">
        <f t="shared" si="0"/>
        <v>0</v>
      </c>
      <c r="J16" s="1">
        <v>0</v>
      </c>
      <c r="K16" s="41">
        <f t="shared" si="1"/>
        <v>0</v>
      </c>
      <c r="M16" s="41">
        <f t="shared" si="2"/>
        <v>0</v>
      </c>
    </row>
    <row r="17" spans="2:13" s="1" customFormat="1" x14ac:dyDescent="0.15">
      <c r="B17" s="325"/>
      <c r="C17" s="58" t="s">
        <v>29</v>
      </c>
      <c r="D17" s="39">
        <v>1</v>
      </c>
      <c r="E17" s="40">
        <f t="shared" si="3"/>
        <v>9.0909090909090912E-2</v>
      </c>
      <c r="F17" s="39">
        <v>0</v>
      </c>
      <c r="G17" s="41">
        <f t="shared" si="4"/>
        <v>0</v>
      </c>
      <c r="H17" s="1">
        <v>0</v>
      </c>
      <c r="I17" s="41">
        <f t="shared" si="0"/>
        <v>0</v>
      </c>
      <c r="J17" s="1">
        <v>0</v>
      </c>
      <c r="K17" s="41">
        <f t="shared" si="1"/>
        <v>0</v>
      </c>
      <c r="M17" s="41">
        <f t="shared" si="2"/>
        <v>0</v>
      </c>
    </row>
    <row r="18" spans="2:13" s="1" customFormat="1" x14ac:dyDescent="0.15">
      <c r="B18" s="325"/>
      <c r="C18" s="58" t="s">
        <v>30</v>
      </c>
      <c r="D18" s="39">
        <v>1</v>
      </c>
      <c r="E18" s="40">
        <f t="shared" si="3"/>
        <v>9.0909090909090912E-2</v>
      </c>
      <c r="F18" s="39">
        <v>0</v>
      </c>
      <c r="G18" s="41">
        <f t="shared" si="4"/>
        <v>0</v>
      </c>
      <c r="H18" s="1">
        <v>0</v>
      </c>
      <c r="I18" s="41">
        <f t="shared" si="0"/>
        <v>0</v>
      </c>
      <c r="J18" s="1">
        <v>0</v>
      </c>
      <c r="K18" s="41">
        <f t="shared" si="1"/>
        <v>0</v>
      </c>
      <c r="M18" s="41">
        <f t="shared" si="2"/>
        <v>0</v>
      </c>
    </row>
    <row r="19" spans="2:13" s="1" customFormat="1" x14ac:dyDescent="0.15">
      <c r="B19" s="325"/>
      <c r="C19" s="58" t="s">
        <v>31</v>
      </c>
      <c r="D19" s="39">
        <v>1</v>
      </c>
      <c r="E19" s="40">
        <f t="shared" si="3"/>
        <v>9.0909090909090912E-2</v>
      </c>
      <c r="F19" s="39">
        <v>1</v>
      </c>
      <c r="G19" s="41">
        <v>0.33</v>
      </c>
      <c r="H19" s="1">
        <v>1</v>
      </c>
      <c r="I19" s="41">
        <f>+H19/H22</f>
        <v>0.25</v>
      </c>
      <c r="J19" s="1">
        <v>1</v>
      </c>
      <c r="K19" s="41">
        <f>+J19/J22</f>
        <v>0.33333333333333331</v>
      </c>
      <c r="M19" s="41">
        <f t="shared" si="2"/>
        <v>0</v>
      </c>
    </row>
    <row r="20" spans="2:13" s="1" customFormat="1" x14ac:dyDescent="0.15">
      <c r="B20" s="325"/>
      <c r="C20" s="58" t="s">
        <v>32</v>
      </c>
      <c r="D20" s="39">
        <v>3</v>
      </c>
      <c r="E20" s="40">
        <f t="shared" si="3"/>
        <v>0.27272727272727271</v>
      </c>
      <c r="F20" s="39">
        <v>1</v>
      </c>
      <c r="G20" s="41">
        <f t="shared" si="4"/>
        <v>7.2727272727272723E-4</v>
      </c>
      <c r="H20" s="1">
        <v>1</v>
      </c>
      <c r="I20" s="41">
        <f>+H20/H22</f>
        <v>0.25</v>
      </c>
      <c r="J20" s="1">
        <v>1</v>
      </c>
      <c r="K20" s="41">
        <f>+J20/J22</f>
        <v>0.33333333333333331</v>
      </c>
      <c r="M20" s="41">
        <f t="shared" si="2"/>
        <v>0</v>
      </c>
    </row>
    <row r="21" spans="2:13" s="1" customFormat="1" ht="14" thickBot="1" x14ac:dyDescent="0.2">
      <c r="B21" s="326"/>
      <c r="C21" s="66" t="s">
        <v>33</v>
      </c>
      <c r="D21" s="43">
        <v>0</v>
      </c>
      <c r="E21" s="44">
        <f t="shared" ref="E21" si="5">+D21/3980</f>
        <v>0</v>
      </c>
      <c r="F21" s="43">
        <v>0</v>
      </c>
      <c r="G21" s="45">
        <f t="shared" si="4"/>
        <v>0</v>
      </c>
      <c r="H21" s="46">
        <v>0</v>
      </c>
      <c r="I21" s="45">
        <f t="shared" si="0"/>
        <v>0</v>
      </c>
      <c r="J21" s="46">
        <v>0</v>
      </c>
      <c r="K21" s="45">
        <f t="shared" si="1"/>
        <v>0</v>
      </c>
      <c r="L21" s="46"/>
      <c r="M21" s="45">
        <f t="shared" si="2"/>
        <v>0</v>
      </c>
    </row>
    <row r="22" spans="2:13" s="1" customFormat="1" x14ac:dyDescent="0.15">
      <c r="D22" s="50">
        <f>SUM(D13:D21)</f>
        <v>11</v>
      </c>
      <c r="F22" s="50">
        <f>SUM(F13:F21)</f>
        <v>5</v>
      </c>
      <c r="H22" s="50">
        <f>SUM(H13:H21)</f>
        <v>4</v>
      </c>
      <c r="J22" s="50">
        <f>SUM(J13:J21)</f>
        <v>3</v>
      </c>
      <c r="L22" s="50">
        <f>SUM(L13:L21)</f>
        <v>0</v>
      </c>
    </row>
    <row r="23" spans="2:13" s="1" customFormat="1" ht="14" thickBot="1" x14ac:dyDescent="0.2"/>
    <row r="24" spans="2:13" s="1" customFormat="1" ht="14" thickBot="1" x14ac:dyDescent="0.2">
      <c r="D24" s="293" t="s">
        <v>34</v>
      </c>
      <c r="E24" s="294"/>
      <c r="F24" s="295" t="s">
        <v>13</v>
      </c>
      <c r="G24" s="296"/>
      <c r="H24" s="322" t="s">
        <v>14</v>
      </c>
      <c r="I24" s="322"/>
      <c r="J24" s="277" t="s">
        <v>35</v>
      </c>
      <c r="K24" s="278"/>
      <c r="L24" s="323" t="s">
        <v>36</v>
      </c>
      <c r="M24" s="267"/>
    </row>
    <row r="25" spans="2:13" s="1" customFormat="1" ht="13" customHeight="1" x14ac:dyDescent="0.15">
      <c r="B25" s="315" t="s">
        <v>38</v>
      </c>
      <c r="C25" s="54" t="s">
        <v>25</v>
      </c>
      <c r="D25" s="69">
        <v>0</v>
      </c>
      <c r="E25" s="70">
        <f>+E13</f>
        <v>0</v>
      </c>
      <c r="F25" s="69">
        <f>+F13</f>
        <v>0</v>
      </c>
      <c r="G25" s="36">
        <f>+F25/417</f>
        <v>0</v>
      </c>
      <c r="H25" s="71">
        <v>0</v>
      </c>
      <c r="I25" s="36">
        <f t="shared" ref="I25:I33" si="6">+H25/802</f>
        <v>0</v>
      </c>
      <c r="J25" s="37">
        <v>0</v>
      </c>
      <c r="K25" s="36">
        <f t="shared" ref="K25:K26" si="7">+J25/802</f>
        <v>0</v>
      </c>
      <c r="L25" s="37"/>
      <c r="M25" s="96"/>
    </row>
    <row r="26" spans="2:13" s="1" customFormat="1" x14ac:dyDescent="0.15">
      <c r="B26" s="316"/>
      <c r="C26" s="58" t="s">
        <v>26</v>
      </c>
      <c r="D26" s="76">
        <f>+E26*$E$7</f>
        <v>0.63636363636363635</v>
      </c>
      <c r="E26" s="51">
        <f>+E14</f>
        <v>9.0909090909090912E-2</v>
      </c>
      <c r="F26" s="76">
        <f>+F14</f>
        <v>1</v>
      </c>
      <c r="G26" s="41">
        <f>+F26/F34</f>
        <v>0.2</v>
      </c>
      <c r="H26" s="77">
        <v>0</v>
      </c>
      <c r="I26" s="41">
        <f t="shared" si="6"/>
        <v>0</v>
      </c>
      <c r="J26" s="1">
        <v>0</v>
      </c>
      <c r="K26" s="41">
        <f t="shared" si="7"/>
        <v>0</v>
      </c>
      <c r="M26" s="80"/>
    </row>
    <row r="27" spans="2:13" s="1" customFormat="1" x14ac:dyDescent="0.15">
      <c r="B27" s="316"/>
      <c r="C27" s="58" t="s">
        <v>27</v>
      </c>
      <c r="D27" s="76">
        <f t="shared" ref="D27:D32" si="8">+E27*$E$7</f>
        <v>2.5454545454545454</v>
      </c>
      <c r="E27" s="51">
        <f t="shared" ref="E27:F32" si="9">+E15</f>
        <v>0.36363636363636365</v>
      </c>
      <c r="F27" s="76">
        <f t="shared" si="9"/>
        <v>2</v>
      </c>
      <c r="G27" s="41">
        <f>+F27/F34</f>
        <v>0.4</v>
      </c>
      <c r="H27" s="77">
        <v>2</v>
      </c>
      <c r="I27" s="41">
        <f>+H27/H34</f>
        <v>0.5</v>
      </c>
      <c r="J27" s="1">
        <v>1</v>
      </c>
      <c r="K27" s="41">
        <f>+J27/J34</f>
        <v>0.33333333333333331</v>
      </c>
      <c r="M27" s="80"/>
    </row>
    <row r="28" spans="2:13" s="1" customFormat="1" x14ac:dyDescent="0.15">
      <c r="B28" s="316"/>
      <c r="C28" s="58" t="s">
        <v>28</v>
      </c>
      <c r="D28" s="76">
        <f t="shared" si="8"/>
        <v>0</v>
      </c>
      <c r="E28" s="51">
        <f t="shared" si="9"/>
        <v>0</v>
      </c>
      <c r="F28" s="76">
        <f t="shared" si="9"/>
        <v>0</v>
      </c>
      <c r="G28" s="41">
        <f t="shared" ref="G28:G33" si="10">+F28/417</f>
        <v>0</v>
      </c>
      <c r="H28" s="77">
        <v>0</v>
      </c>
      <c r="I28" s="41">
        <f t="shared" si="6"/>
        <v>0</v>
      </c>
      <c r="J28" s="1">
        <v>0</v>
      </c>
      <c r="K28" s="41">
        <f t="shared" ref="K28:K30" si="11">+J28/802</f>
        <v>0</v>
      </c>
      <c r="M28" s="80"/>
    </row>
    <row r="29" spans="2:13" s="1" customFormat="1" x14ac:dyDescent="0.15">
      <c r="B29" s="316"/>
      <c r="C29" s="58" t="s">
        <v>29</v>
      </c>
      <c r="D29" s="76">
        <f t="shared" si="8"/>
        <v>0.63636363636363635</v>
      </c>
      <c r="E29" s="51">
        <f t="shared" si="9"/>
        <v>9.0909090909090912E-2</v>
      </c>
      <c r="F29" s="76">
        <f t="shared" si="9"/>
        <v>0</v>
      </c>
      <c r="G29" s="41">
        <f t="shared" si="10"/>
        <v>0</v>
      </c>
      <c r="H29" s="77">
        <v>0</v>
      </c>
      <c r="I29" s="41">
        <f t="shared" si="6"/>
        <v>0</v>
      </c>
      <c r="J29" s="1">
        <v>0</v>
      </c>
      <c r="K29" s="41">
        <f t="shared" si="11"/>
        <v>0</v>
      </c>
      <c r="M29" s="80"/>
    </row>
    <row r="30" spans="2:13" s="1" customFormat="1" x14ac:dyDescent="0.15">
      <c r="B30" s="316"/>
      <c r="C30" s="58" t="s">
        <v>30</v>
      </c>
      <c r="D30" s="76">
        <f t="shared" si="8"/>
        <v>0.63636363636363635</v>
      </c>
      <c r="E30" s="51">
        <f t="shared" si="9"/>
        <v>9.0909090909090912E-2</v>
      </c>
      <c r="F30" s="76">
        <f t="shared" si="9"/>
        <v>0</v>
      </c>
      <c r="G30" s="41">
        <f t="shared" si="10"/>
        <v>0</v>
      </c>
      <c r="H30" s="77">
        <v>0</v>
      </c>
      <c r="I30" s="41">
        <f t="shared" si="6"/>
        <v>0</v>
      </c>
      <c r="J30" s="1">
        <v>0</v>
      </c>
      <c r="K30" s="41">
        <f t="shared" si="11"/>
        <v>0</v>
      </c>
      <c r="M30" s="80"/>
    </row>
    <row r="31" spans="2:13" s="1" customFormat="1" x14ac:dyDescent="0.15">
      <c r="B31" s="316"/>
      <c r="C31" s="58" t="s">
        <v>31</v>
      </c>
      <c r="D31" s="76">
        <f t="shared" si="8"/>
        <v>0.63636363636363635</v>
      </c>
      <c r="E31" s="51">
        <f t="shared" si="9"/>
        <v>9.0909090909090912E-2</v>
      </c>
      <c r="F31" s="76">
        <f t="shared" si="9"/>
        <v>1</v>
      </c>
      <c r="G31" s="41">
        <f>+F31/F34</f>
        <v>0.2</v>
      </c>
      <c r="H31" s="77">
        <v>1</v>
      </c>
      <c r="I31" s="41">
        <f>+H31/H34</f>
        <v>0.25</v>
      </c>
      <c r="J31" s="1">
        <v>1</v>
      </c>
      <c r="K31" s="41">
        <f>+J31/J34</f>
        <v>0.33333333333333331</v>
      </c>
      <c r="M31" s="80"/>
    </row>
    <row r="32" spans="2:13" s="1" customFormat="1" x14ac:dyDescent="0.15">
      <c r="B32" s="316"/>
      <c r="C32" s="58" t="s">
        <v>32</v>
      </c>
      <c r="D32" s="76">
        <f t="shared" si="8"/>
        <v>1.9090909090909089</v>
      </c>
      <c r="E32" s="51">
        <f t="shared" si="9"/>
        <v>0.27272727272727271</v>
      </c>
      <c r="F32" s="76">
        <f t="shared" si="9"/>
        <v>1</v>
      </c>
      <c r="G32" s="41">
        <f>+F32/F34</f>
        <v>0.2</v>
      </c>
      <c r="H32" s="77">
        <v>1</v>
      </c>
      <c r="I32" s="41">
        <f>+H32/H34</f>
        <v>0.25</v>
      </c>
      <c r="J32" s="1">
        <v>1</v>
      </c>
      <c r="K32" s="41">
        <f>+J32/J34</f>
        <v>0.33333333333333331</v>
      </c>
      <c r="M32" s="80"/>
    </row>
    <row r="33" spans="2:18" s="1" customFormat="1" ht="14" thickBot="1" x14ac:dyDescent="0.2">
      <c r="B33" s="317"/>
      <c r="C33" s="66" t="s">
        <v>33</v>
      </c>
      <c r="D33" s="81">
        <v>0</v>
      </c>
      <c r="E33" s="82">
        <f t="shared" ref="E33" si="12">+D33/417</f>
        <v>0</v>
      </c>
      <c r="F33" s="81">
        <v>0</v>
      </c>
      <c r="G33" s="45">
        <f t="shared" si="10"/>
        <v>0</v>
      </c>
      <c r="H33" s="83">
        <v>0</v>
      </c>
      <c r="I33" s="45">
        <f t="shared" si="6"/>
        <v>0</v>
      </c>
      <c r="J33" s="46">
        <v>0</v>
      </c>
      <c r="K33" s="45">
        <f t="shared" ref="K33" si="13">+J33/802</f>
        <v>0</v>
      </c>
      <c r="L33" s="46"/>
      <c r="M33" s="86"/>
    </row>
    <row r="34" spans="2:18" s="1" customFormat="1" x14ac:dyDescent="0.15">
      <c r="D34" s="87">
        <f>SUM(D25:D33)</f>
        <v>7</v>
      </c>
      <c r="E34" s="51">
        <f>SUM(E25:E33)</f>
        <v>1</v>
      </c>
      <c r="F34" s="87">
        <f>SUM(F25:F33)</f>
        <v>5</v>
      </c>
      <c r="G34" s="51"/>
      <c r="H34" s="87">
        <f>SUBTOTAL(9,H25:H33)</f>
        <v>4</v>
      </c>
      <c r="I34" s="51"/>
      <c r="J34" s="1">
        <f>SUBTOTAL(9,J25:J33)</f>
        <v>3</v>
      </c>
    </row>
    <row r="35" spans="2:18" s="1" customFormat="1" x14ac:dyDescent="0.15"/>
    <row r="36" spans="2:18" s="1" customFormat="1" ht="14" thickBot="1" x14ac:dyDescent="0.2"/>
    <row r="37" spans="2:18" s="1" customFormat="1" ht="14" thickBot="1" x14ac:dyDescent="0.2">
      <c r="E37" s="284" t="s">
        <v>4399</v>
      </c>
      <c r="F37" s="285"/>
      <c r="G37" s="285"/>
      <c r="H37" s="285"/>
      <c r="I37" s="286"/>
      <c r="J37" s="287" t="s">
        <v>4400</v>
      </c>
      <c r="K37" s="288"/>
      <c r="L37" s="288"/>
      <c r="M37" s="318"/>
      <c r="N37" s="319" t="s">
        <v>4401</v>
      </c>
      <c r="O37" s="319"/>
      <c r="P37" s="290"/>
      <c r="Q37" s="320" t="s">
        <v>4402</v>
      </c>
      <c r="R37" s="292"/>
    </row>
    <row r="38" spans="2:18" s="1" customFormat="1" ht="40" customHeight="1" thickBot="1" x14ac:dyDescent="0.2">
      <c r="B38" s="312" t="s">
        <v>46</v>
      </c>
      <c r="C38" s="313"/>
      <c r="D38" s="313"/>
      <c r="E38" s="304" t="s">
        <v>47</v>
      </c>
      <c r="F38" s="305"/>
      <c r="G38" s="305"/>
      <c r="H38" s="305"/>
      <c r="I38" s="306"/>
      <c r="J38" s="307" t="s">
        <v>48</v>
      </c>
      <c r="K38" s="308"/>
      <c r="L38" s="308"/>
      <c r="M38" s="314"/>
      <c r="N38" s="173" t="s">
        <v>49</v>
      </c>
      <c r="O38" s="89" t="s">
        <v>4055</v>
      </c>
      <c r="P38" s="104" t="s">
        <v>11</v>
      </c>
      <c r="Q38" s="106" t="s">
        <v>50</v>
      </c>
      <c r="R38" s="106" t="s">
        <v>51</v>
      </c>
    </row>
    <row r="39" spans="2:18" s="1" customFormat="1" ht="14" thickBot="1" x14ac:dyDescent="0.2">
      <c r="B39" s="91" t="s">
        <v>52</v>
      </c>
      <c r="C39" s="92" t="s">
        <v>53</v>
      </c>
      <c r="D39" s="92" t="s">
        <v>54</v>
      </c>
      <c r="E39" s="107" t="s">
        <v>55</v>
      </c>
      <c r="F39" s="108" t="s">
        <v>35</v>
      </c>
      <c r="G39" s="108" t="s">
        <v>17</v>
      </c>
      <c r="H39" s="108" t="s">
        <v>11</v>
      </c>
      <c r="I39" s="109" t="s">
        <v>56</v>
      </c>
      <c r="J39" s="91" t="s">
        <v>55</v>
      </c>
      <c r="K39" s="92" t="s">
        <v>57</v>
      </c>
      <c r="L39" s="92" t="s">
        <v>58</v>
      </c>
      <c r="M39" s="93" t="s">
        <v>56</v>
      </c>
      <c r="N39" s="109" t="s">
        <v>55</v>
      </c>
      <c r="O39" s="110" t="s">
        <v>55</v>
      </c>
      <c r="P39" s="110" t="s">
        <v>57</v>
      </c>
      <c r="Q39" s="110" t="s">
        <v>57</v>
      </c>
      <c r="R39" s="110" t="s">
        <v>4439</v>
      </c>
    </row>
    <row r="40" spans="2:18" x14ac:dyDescent="0.15">
      <c r="B40" t="s">
        <v>4403</v>
      </c>
      <c r="C40" t="s">
        <v>66</v>
      </c>
      <c r="D40" t="s">
        <v>61</v>
      </c>
      <c r="E40" s="136" t="s">
        <v>69</v>
      </c>
      <c r="F40" s="134"/>
      <c r="G40" s="134"/>
      <c r="H40" s="134">
        <v>10.96</v>
      </c>
      <c r="I40" s="137">
        <v>2</v>
      </c>
      <c r="J40" s="136" t="s">
        <v>69</v>
      </c>
      <c r="K40" s="134">
        <v>16.350000000000001</v>
      </c>
      <c r="L40" s="134">
        <f>+K40+H40</f>
        <v>27.310000000000002</v>
      </c>
      <c r="M40" s="135">
        <v>3</v>
      </c>
      <c r="N40" s="248" t="s">
        <v>69</v>
      </c>
      <c r="O40" s="249"/>
      <c r="P40" s="250">
        <v>20.67</v>
      </c>
      <c r="Q40" s="248">
        <f>+P40+L40</f>
        <v>47.980000000000004</v>
      </c>
      <c r="R40" s="251">
        <v>2</v>
      </c>
    </row>
    <row r="41" spans="2:18" x14ac:dyDescent="0.15">
      <c r="B41" t="s">
        <v>4404</v>
      </c>
      <c r="C41" t="s">
        <v>66</v>
      </c>
      <c r="D41" t="s">
        <v>61</v>
      </c>
      <c r="E41" s="136"/>
      <c r="F41" s="134"/>
      <c r="G41" s="134"/>
      <c r="H41" s="134"/>
      <c r="I41" s="137"/>
      <c r="J41" s="136"/>
      <c r="K41" s="134"/>
      <c r="L41" s="134"/>
      <c r="M41" s="135"/>
      <c r="N41" s="136"/>
      <c r="O41" s="134"/>
      <c r="P41" s="135"/>
      <c r="Q41" s="136"/>
      <c r="R41" s="137"/>
    </row>
    <row r="42" spans="2:18" x14ac:dyDescent="0.15">
      <c r="B42" t="s">
        <v>4405</v>
      </c>
      <c r="C42" t="s">
        <v>72</v>
      </c>
      <c r="D42" t="s">
        <v>61</v>
      </c>
      <c r="E42" s="136"/>
      <c r="F42" s="134"/>
      <c r="G42" s="134"/>
      <c r="H42" s="134"/>
      <c r="I42" s="137"/>
      <c r="J42" s="136"/>
      <c r="K42" s="134"/>
      <c r="L42" s="134"/>
      <c r="M42" s="135"/>
      <c r="N42" s="136"/>
      <c r="O42" s="134"/>
      <c r="P42" s="135"/>
      <c r="Q42" s="136"/>
      <c r="R42" s="137"/>
    </row>
    <row r="43" spans="2:18" x14ac:dyDescent="0.15">
      <c r="B43" t="s">
        <v>4406</v>
      </c>
      <c r="C43" t="s">
        <v>72</v>
      </c>
      <c r="D43" t="s">
        <v>61</v>
      </c>
      <c r="E43" s="136" t="s">
        <v>69</v>
      </c>
      <c r="F43" s="134"/>
      <c r="G43" s="134"/>
      <c r="H43" s="134"/>
      <c r="I43" s="137"/>
      <c r="J43" s="136" t="s">
        <v>69</v>
      </c>
      <c r="K43" s="134">
        <v>15.23</v>
      </c>
      <c r="L43" s="134"/>
      <c r="M43" s="135">
        <v>2</v>
      </c>
      <c r="N43" s="136" t="s">
        <v>62</v>
      </c>
      <c r="O43" s="134"/>
      <c r="P43" s="135"/>
      <c r="Q43" s="136"/>
      <c r="R43" s="137"/>
    </row>
    <row r="44" spans="2:18" x14ac:dyDescent="0.15">
      <c r="B44" t="s">
        <v>4407</v>
      </c>
      <c r="C44" t="s">
        <v>66</v>
      </c>
      <c r="D44" s="174" t="s">
        <v>61</v>
      </c>
      <c r="E44" s="136"/>
      <c r="F44" s="134"/>
      <c r="G44" s="134"/>
      <c r="H44" s="134"/>
      <c r="I44" s="137"/>
      <c r="J44" s="136"/>
      <c r="K44" s="134"/>
      <c r="L44" s="134"/>
      <c r="M44" s="135"/>
      <c r="N44" s="136"/>
      <c r="O44" s="134"/>
      <c r="P44" s="135"/>
      <c r="Q44" s="136"/>
      <c r="R44" s="137"/>
    </row>
    <row r="45" spans="2:18" x14ac:dyDescent="0.15">
      <c r="B45" t="s">
        <v>4408</v>
      </c>
      <c r="C45" t="s">
        <v>72</v>
      </c>
      <c r="D45" t="s">
        <v>88</v>
      </c>
      <c r="E45" s="136"/>
      <c r="F45" s="134"/>
      <c r="G45" s="134"/>
      <c r="H45" s="134"/>
      <c r="I45" s="137"/>
      <c r="J45" s="136"/>
      <c r="K45" s="134"/>
      <c r="L45" s="134"/>
      <c r="M45" s="135"/>
      <c r="N45" s="136"/>
      <c r="O45" s="134"/>
      <c r="P45" s="135"/>
      <c r="Q45" s="136"/>
      <c r="R45" s="137"/>
    </row>
    <row r="46" spans="2:18" x14ac:dyDescent="0.15">
      <c r="B46" t="s">
        <v>4409</v>
      </c>
      <c r="C46" t="s">
        <v>79</v>
      </c>
      <c r="D46" t="s">
        <v>61</v>
      </c>
      <c r="E46" s="136" t="s">
        <v>69</v>
      </c>
      <c r="F46" s="134"/>
      <c r="G46" s="134"/>
      <c r="H46" s="134"/>
      <c r="I46" s="137"/>
      <c r="J46" s="136" t="s">
        <v>69</v>
      </c>
      <c r="K46" s="134">
        <v>15.42</v>
      </c>
      <c r="L46" s="134"/>
      <c r="M46" s="135">
        <v>1</v>
      </c>
      <c r="N46" s="136" t="s">
        <v>69</v>
      </c>
      <c r="O46" s="134"/>
      <c r="P46" s="135"/>
      <c r="Q46" s="136"/>
      <c r="R46" s="137"/>
    </row>
    <row r="47" spans="2:18" x14ac:dyDescent="0.15">
      <c r="B47" t="s">
        <v>4410</v>
      </c>
      <c r="C47" t="s">
        <v>72</v>
      </c>
      <c r="D47" t="s">
        <v>61</v>
      </c>
      <c r="E47" s="136" t="s">
        <v>69</v>
      </c>
      <c r="F47" s="134"/>
      <c r="G47" s="134"/>
      <c r="H47" s="134">
        <v>10.93</v>
      </c>
      <c r="I47" s="137">
        <v>3</v>
      </c>
      <c r="J47" s="136" t="s">
        <v>69</v>
      </c>
      <c r="K47" s="134">
        <v>16.829999999999998</v>
      </c>
      <c r="L47" s="134">
        <f>+K47+H47</f>
        <v>27.759999999999998</v>
      </c>
      <c r="M47" s="135">
        <v>4</v>
      </c>
      <c r="N47" s="136" t="s">
        <v>69</v>
      </c>
      <c r="O47" s="134"/>
      <c r="P47" s="135">
        <v>22.68</v>
      </c>
      <c r="Q47" s="136">
        <f>+P47+L47</f>
        <v>50.44</v>
      </c>
      <c r="R47" s="137">
        <v>1</v>
      </c>
    </row>
    <row r="48" spans="2:18" x14ac:dyDescent="0.15">
      <c r="B48" t="s">
        <v>4411</v>
      </c>
      <c r="C48" t="s">
        <v>68</v>
      </c>
      <c r="D48" t="s">
        <v>61</v>
      </c>
      <c r="E48" s="136"/>
      <c r="F48" s="134"/>
      <c r="G48" s="134"/>
      <c r="H48" s="134"/>
      <c r="I48" s="137"/>
      <c r="J48" s="136"/>
      <c r="K48" s="134"/>
      <c r="L48" s="134"/>
      <c r="M48" s="135"/>
      <c r="N48" s="136"/>
      <c r="O48" s="134"/>
      <c r="P48" s="135"/>
      <c r="Q48" s="136"/>
      <c r="R48" s="137"/>
    </row>
    <row r="49" spans="2:18" x14ac:dyDescent="0.15">
      <c r="B49" t="s">
        <v>4412</v>
      </c>
      <c r="C49" t="s">
        <v>60</v>
      </c>
      <c r="D49" t="s">
        <v>61</v>
      </c>
      <c r="E49" s="136" t="s">
        <v>69</v>
      </c>
      <c r="F49" s="134">
        <v>10.76</v>
      </c>
      <c r="G49" s="134">
        <v>1.89</v>
      </c>
      <c r="H49" s="134">
        <f>+G49+F49</f>
        <v>12.65</v>
      </c>
      <c r="I49" s="137">
        <v>1</v>
      </c>
      <c r="J49" s="136"/>
      <c r="K49" s="134"/>
      <c r="L49" s="134"/>
      <c r="M49" s="135"/>
      <c r="N49" s="136"/>
      <c r="O49" s="134"/>
      <c r="P49" s="135"/>
      <c r="Q49" s="136"/>
      <c r="R49" s="137"/>
    </row>
    <row r="50" spans="2:18" ht="14" thickBot="1" x14ac:dyDescent="0.2">
      <c r="B50" t="s">
        <v>4413</v>
      </c>
      <c r="C50" t="s">
        <v>85</v>
      </c>
      <c r="D50" t="s">
        <v>61</v>
      </c>
      <c r="E50" s="252"/>
      <c r="F50" s="253"/>
      <c r="G50" s="253"/>
      <c r="H50" s="253"/>
      <c r="I50" s="175"/>
      <c r="J50" s="252"/>
      <c r="K50" s="253"/>
      <c r="L50" s="253"/>
      <c r="M50" s="254"/>
      <c r="N50" s="252"/>
      <c r="O50" s="253"/>
      <c r="P50" s="254"/>
      <c r="Q50" s="252"/>
      <c r="R50" s="175"/>
    </row>
  </sheetData>
  <autoFilter ref="B39:R50"/>
  <mergeCells count="21">
    <mergeCell ref="A1:S4"/>
    <mergeCell ref="B25:B33"/>
    <mergeCell ref="E37:I37"/>
    <mergeCell ref="J37:M37"/>
    <mergeCell ref="N37:P37"/>
    <mergeCell ref="Q37:R37"/>
    <mergeCell ref="E7:E10"/>
    <mergeCell ref="D12:E12"/>
    <mergeCell ref="F12:G12"/>
    <mergeCell ref="H12:I12"/>
    <mergeCell ref="J12:K12"/>
    <mergeCell ref="L12:M12"/>
    <mergeCell ref="B38:D38"/>
    <mergeCell ref="E38:I38"/>
    <mergeCell ref="J38:M38"/>
    <mergeCell ref="B13:B21"/>
    <mergeCell ref="D24:E24"/>
    <mergeCell ref="F24:G24"/>
    <mergeCell ref="H24:I24"/>
    <mergeCell ref="J24:K24"/>
    <mergeCell ref="L24:M2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92"/>
  <sheetViews>
    <sheetView showGridLines="0" zoomScale="110" zoomScaleNormal="110" zoomScalePageLayoutView="110" workbookViewId="0">
      <selection activeCell="N5" sqref="N5:N6"/>
    </sheetView>
  </sheetViews>
  <sheetFormatPr baseColWidth="10" defaultRowHeight="14" x14ac:dyDescent="0.15"/>
  <cols>
    <col min="1" max="1" width="8.796875" style="176" customWidth="1"/>
    <col min="2" max="2" width="11.3984375" style="176" hidden="1" customWidth="1"/>
    <col min="3" max="3" width="3.59765625" style="176" customWidth="1"/>
    <col min="4" max="4" width="11" style="177"/>
    <col min="5" max="5" width="14.796875" style="178" customWidth="1"/>
    <col min="6" max="6" width="26" style="60" customWidth="1"/>
    <col min="7" max="7" width="26.19921875" style="60" customWidth="1"/>
    <col min="8" max="8" width="22.796875" style="60" customWidth="1"/>
    <col min="9" max="9" width="4.3984375" style="179" customWidth="1"/>
    <col min="10" max="10" width="21.59765625" style="180" customWidth="1"/>
    <col min="11" max="11" width="8.3984375" style="180" customWidth="1"/>
    <col min="12" max="12" width="11.59765625" style="180" customWidth="1"/>
    <col min="13" max="13" width="2.796875" style="176" customWidth="1"/>
    <col min="14" max="14" width="11" style="176"/>
    <col min="15" max="15" width="11.796875" style="176" customWidth="1"/>
    <col min="16" max="16" width="6.59765625" style="60" customWidth="1"/>
    <col min="17" max="17" width="11" style="60"/>
    <col min="18" max="18" width="19.59765625" style="60" bestFit="1" customWidth="1"/>
    <col min="19" max="19" width="13.3984375" style="60" customWidth="1"/>
    <col min="20" max="20" width="0" style="60" hidden="1" customWidth="1"/>
    <col min="21" max="21" width="11" style="60"/>
    <col min="22" max="22" width="23" style="60" customWidth="1"/>
    <col min="23" max="16384" width="11" style="60"/>
  </cols>
  <sheetData>
    <row r="2" spans="2:29" ht="27" customHeight="1" x14ac:dyDescent="0.15">
      <c r="D2" s="331" t="s">
        <v>4414</v>
      </c>
      <c r="E2" s="331"/>
      <c r="F2" s="331"/>
      <c r="G2" s="331"/>
      <c r="H2" s="331"/>
      <c r="J2" s="180" t="s">
        <v>4415</v>
      </c>
      <c r="K2" s="181" t="s">
        <v>4416</v>
      </c>
      <c r="L2" s="182">
        <f>+K8/K15</f>
        <v>1</v>
      </c>
    </row>
    <row r="3" spans="2:29" s="176" customFormat="1" thickBot="1" x14ac:dyDescent="0.2">
      <c r="D3" s="183"/>
      <c r="E3" s="184"/>
      <c r="I3" s="179"/>
      <c r="P3" s="60"/>
      <c r="Q3" s="60"/>
      <c r="R3" s="60"/>
      <c r="S3" s="60"/>
      <c r="T3" s="60"/>
      <c r="V3" s="60"/>
      <c r="W3" s="60"/>
      <c r="X3" s="60"/>
      <c r="Y3" s="60"/>
      <c r="Z3" s="60"/>
      <c r="AA3" s="60"/>
      <c r="AB3" s="60"/>
      <c r="AC3" s="60"/>
    </row>
    <row r="4" spans="2:29" ht="15" thickBot="1" x14ac:dyDescent="0.2">
      <c r="C4" s="185" t="s">
        <v>4417</v>
      </c>
      <c r="D4" s="185" t="s">
        <v>4418</v>
      </c>
      <c r="E4" s="186" t="s">
        <v>4419</v>
      </c>
      <c r="F4" s="186" t="s">
        <v>4420</v>
      </c>
      <c r="G4" s="187" t="s">
        <v>4421</v>
      </c>
      <c r="H4" s="188" t="s">
        <v>4422</v>
      </c>
      <c r="L4" s="189" t="s">
        <v>4423</v>
      </c>
      <c r="N4" s="190" t="s">
        <v>4424</v>
      </c>
      <c r="O4" s="190" t="s">
        <v>4425</v>
      </c>
      <c r="Q4" s="191" t="s">
        <v>4418</v>
      </c>
      <c r="R4" s="192" t="s">
        <v>4426</v>
      </c>
      <c r="S4" s="193" t="s">
        <v>4427</v>
      </c>
    </row>
    <row r="5" spans="2:29" x14ac:dyDescent="0.15">
      <c r="B5" s="176" t="str">
        <f>B29</f>
        <v>Martes</v>
      </c>
      <c r="C5" s="332">
        <v>1</v>
      </c>
      <c r="D5" s="333">
        <v>43662</v>
      </c>
      <c r="E5" s="194">
        <v>1</v>
      </c>
      <c r="F5" s="195">
        <v>7</v>
      </c>
      <c r="G5" s="194">
        <v>0</v>
      </c>
      <c r="H5" s="196">
        <f>8-F5</f>
        <v>1</v>
      </c>
      <c r="I5" s="197">
        <f>+G5+H5+G6+H6</f>
        <v>3</v>
      </c>
      <c r="J5" s="180" t="s">
        <v>4428</v>
      </c>
      <c r="K5" s="198">
        <f>SUM(F5:F90)</f>
        <v>574</v>
      </c>
      <c r="L5" s="199">
        <f>+K5/K8</f>
        <v>0.84660766961651912</v>
      </c>
      <c r="N5" s="334">
        <v>0.85409999999999997</v>
      </c>
      <c r="O5" s="334">
        <f>+N5-L5-L6</f>
        <v>-1.3156637168141569E-2</v>
      </c>
      <c r="Q5" s="200">
        <v>1</v>
      </c>
      <c r="R5" s="201">
        <v>134</v>
      </c>
      <c r="S5" s="202">
        <v>462</v>
      </c>
    </row>
    <row r="6" spans="2:29" x14ac:dyDescent="0.15">
      <c r="C6" s="328"/>
      <c r="D6" s="330"/>
      <c r="E6" s="203">
        <v>2</v>
      </c>
      <c r="F6" s="204">
        <v>6</v>
      </c>
      <c r="G6" s="203">
        <v>0</v>
      </c>
      <c r="H6" s="205">
        <v>2</v>
      </c>
      <c r="I6" s="197"/>
      <c r="J6" s="180" t="s">
        <v>4421</v>
      </c>
      <c r="K6" s="198">
        <f>SUM(G5:G90)</f>
        <v>14</v>
      </c>
      <c r="L6" s="199">
        <f>+K6/K8</f>
        <v>2.0648967551622419E-2</v>
      </c>
      <c r="N6" s="335"/>
      <c r="O6" s="335"/>
      <c r="Q6" s="206">
        <v>2</v>
      </c>
      <c r="R6" s="207">
        <v>70</v>
      </c>
      <c r="S6" s="202">
        <v>444.625</v>
      </c>
      <c r="T6" s="60">
        <f t="shared" ref="T6:T47" si="0">+R6-R5</f>
        <v>-64</v>
      </c>
    </row>
    <row r="7" spans="2:29" ht="15" thickBot="1" x14ac:dyDescent="0.2">
      <c r="B7" s="176" t="str">
        <f>B31</f>
        <v>Miércoles</v>
      </c>
      <c r="C7" s="327">
        <v>2</v>
      </c>
      <c r="D7" s="329">
        <v>43663</v>
      </c>
      <c r="E7" s="208">
        <v>1</v>
      </c>
      <c r="F7" s="209">
        <v>5</v>
      </c>
      <c r="G7" s="208">
        <v>1</v>
      </c>
      <c r="H7" s="210">
        <v>2</v>
      </c>
      <c r="I7" s="197">
        <f>+G7+H7+G8+H8</f>
        <v>6</v>
      </c>
      <c r="J7" s="211" t="s">
        <v>4422</v>
      </c>
      <c r="K7" s="212">
        <f>SUM(H5:H91)</f>
        <v>90</v>
      </c>
      <c r="L7" s="213">
        <f>+K7/K8</f>
        <v>0.13274336283185842</v>
      </c>
      <c r="N7" s="214">
        <f>1-N5</f>
        <v>0.14590000000000003</v>
      </c>
      <c r="O7" s="214">
        <f>+N7-L7</f>
        <v>1.3156637168141611E-2</v>
      </c>
      <c r="Q7" s="206">
        <v>3</v>
      </c>
      <c r="R7" s="207">
        <v>106</v>
      </c>
      <c r="S7" s="215">
        <v>325.75</v>
      </c>
      <c r="T7" s="60">
        <f t="shared" si="0"/>
        <v>36</v>
      </c>
    </row>
    <row r="8" spans="2:29" x14ac:dyDescent="0.15">
      <c r="C8" s="328"/>
      <c r="D8" s="330"/>
      <c r="E8" s="203">
        <v>2</v>
      </c>
      <c r="F8" s="204">
        <v>5</v>
      </c>
      <c r="G8" s="203">
        <v>2</v>
      </c>
      <c r="H8" s="205">
        <v>1</v>
      </c>
      <c r="I8" s="197"/>
      <c r="J8" s="216" t="s">
        <v>4429</v>
      </c>
      <c r="K8" s="217">
        <f>SUM(K5:K7)</f>
        <v>678</v>
      </c>
      <c r="L8" s="218">
        <f>SUM(L5:L7)</f>
        <v>0.99999999999999989</v>
      </c>
      <c r="N8" s="219"/>
      <c r="O8" s="220"/>
      <c r="Q8" s="206">
        <v>4</v>
      </c>
      <c r="R8" s="207">
        <v>102</v>
      </c>
      <c r="S8" s="202">
        <v>420.4375</v>
      </c>
      <c r="T8" s="60">
        <f t="shared" si="0"/>
        <v>-4</v>
      </c>
    </row>
    <row r="9" spans="2:29" x14ac:dyDescent="0.15">
      <c r="B9" s="176" t="str">
        <f>B33</f>
        <v>Jueves</v>
      </c>
      <c r="C9" s="336">
        <v>3</v>
      </c>
      <c r="D9" s="337">
        <v>43664</v>
      </c>
      <c r="E9" s="221">
        <v>1</v>
      </c>
      <c r="F9" s="222">
        <v>8</v>
      </c>
      <c r="G9" s="221">
        <v>0</v>
      </c>
      <c r="H9" s="223">
        <v>0</v>
      </c>
      <c r="I9" s="197">
        <f t="shared" ref="I9" si="1">+G9+H9+G10+H10</f>
        <v>2</v>
      </c>
      <c r="M9" s="180"/>
      <c r="N9" s="180"/>
      <c r="Q9" s="206">
        <v>5</v>
      </c>
      <c r="R9" s="207">
        <v>83</v>
      </c>
      <c r="S9" s="202">
        <v>444.875</v>
      </c>
      <c r="T9" s="60">
        <f t="shared" si="0"/>
        <v>-19</v>
      </c>
    </row>
    <row r="10" spans="2:29" x14ac:dyDescent="0.15">
      <c r="C10" s="328"/>
      <c r="D10" s="330"/>
      <c r="E10" s="203">
        <v>2</v>
      </c>
      <c r="F10" s="204">
        <v>6</v>
      </c>
      <c r="G10" s="203">
        <v>0</v>
      </c>
      <c r="H10" s="205">
        <v>2</v>
      </c>
      <c r="I10" s="197"/>
      <c r="Q10" s="206">
        <v>6</v>
      </c>
      <c r="R10" s="207">
        <v>106</v>
      </c>
      <c r="S10" s="202">
        <v>378.5</v>
      </c>
      <c r="T10" s="60">
        <f t="shared" si="0"/>
        <v>23</v>
      </c>
    </row>
    <row r="11" spans="2:29" x14ac:dyDescent="0.15">
      <c r="B11" s="176" t="str">
        <f>B35</f>
        <v>Viernes</v>
      </c>
      <c r="C11" s="336">
        <v>4</v>
      </c>
      <c r="D11" s="337">
        <v>43665</v>
      </c>
      <c r="E11" s="221">
        <v>1</v>
      </c>
      <c r="F11" s="222">
        <v>8</v>
      </c>
      <c r="G11" s="221">
        <v>0</v>
      </c>
      <c r="H11" s="223">
        <v>0</v>
      </c>
      <c r="I11" s="197">
        <f t="shared" ref="I11" si="2">+G11+H11+G12+H12</f>
        <v>4</v>
      </c>
      <c r="J11" s="189" t="s">
        <v>4430</v>
      </c>
      <c r="K11" s="189"/>
      <c r="L11" s="224" t="s">
        <v>1</v>
      </c>
      <c r="M11" s="338" t="s">
        <v>4431</v>
      </c>
      <c r="N11" s="338"/>
      <c r="Q11" s="206">
        <v>7</v>
      </c>
      <c r="R11" s="207">
        <v>121</v>
      </c>
      <c r="S11" s="202">
        <v>405.33333333333331</v>
      </c>
      <c r="T11" s="60">
        <f t="shared" si="0"/>
        <v>15</v>
      </c>
    </row>
    <row r="12" spans="2:29" x14ac:dyDescent="0.15">
      <c r="C12" s="328"/>
      <c r="D12" s="330"/>
      <c r="E12" s="203">
        <v>2</v>
      </c>
      <c r="F12" s="204">
        <v>4</v>
      </c>
      <c r="G12" s="203">
        <v>0</v>
      </c>
      <c r="H12" s="205">
        <v>4</v>
      </c>
      <c r="I12" s="197"/>
      <c r="J12" s="180" t="s">
        <v>4428</v>
      </c>
      <c r="K12" s="225">
        <f>ROUNDUP(L5*'PRINCIPAL - TL'!D10,1)</f>
        <v>574</v>
      </c>
      <c r="L12" s="226">
        <v>417</v>
      </c>
      <c r="M12" s="339">
        <f>+ROUNDDOWN(K12-L12,1)</f>
        <v>157</v>
      </c>
      <c r="N12" s="339"/>
      <c r="Q12" s="206">
        <v>8</v>
      </c>
      <c r="R12" s="207">
        <v>129</v>
      </c>
      <c r="S12" s="215">
        <v>359.5</v>
      </c>
      <c r="T12" s="60">
        <f t="shared" si="0"/>
        <v>8</v>
      </c>
    </row>
    <row r="13" spans="2:29" x14ac:dyDescent="0.15">
      <c r="B13" s="176" t="str">
        <f>B37</f>
        <v>Lunes</v>
      </c>
      <c r="C13" s="336">
        <v>5</v>
      </c>
      <c r="D13" s="337">
        <v>43668</v>
      </c>
      <c r="E13" s="221">
        <v>1</v>
      </c>
      <c r="F13" s="222">
        <f>8-G13-H13</f>
        <v>6</v>
      </c>
      <c r="G13" s="221">
        <v>1</v>
      </c>
      <c r="H13" s="223">
        <v>1</v>
      </c>
      <c r="I13" s="197">
        <f t="shared" ref="I13" si="3">+G13+H13+G14+H14</f>
        <v>6</v>
      </c>
      <c r="J13" s="180" t="s">
        <v>4421</v>
      </c>
      <c r="K13" s="225">
        <f>L6*'PRINCIPAL - TL'!D10</f>
        <v>14</v>
      </c>
      <c r="M13" s="180"/>
      <c r="N13" s="180"/>
      <c r="Q13" s="206">
        <v>9</v>
      </c>
      <c r="R13" s="207">
        <v>134</v>
      </c>
      <c r="S13" s="202">
        <v>404.375</v>
      </c>
      <c r="T13" s="60">
        <f t="shared" si="0"/>
        <v>5</v>
      </c>
    </row>
    <row r="14" spans="2:29" ht="15" thickBot="1" x14ac:dyDescent="0.2">
      <c r="C14" s="328"/>
      <c r="D14" s="330"/>
      <c r="E14" s="203">
        <v>2</v>
      </c>
      <c r="F14" s="204">
        <v>4</v>
      </c>
      <c r="G14" s="203">
        <v>0</v>
      </c>
      <c r="H14" s="205">
        <v>4</v>
      </c>
      <c r="I14" s="197"/>
      <c r="J14" s="211" t="s">
        <v>4422</v>
      </c>
      <c r="K14" s="227">
        <f>+K15-K12-K13</f>
        <v>90</v>
      </c>
      <c r="M14" s="180"/>
      <c r="N14" s="180"/>
      <c r="Q14" s="206">
        <v>10</v>
      </c>
      <c r="R14" s="207">
        <v>134</v>
      </c>
      <c r="S14" s="202">
        <v>398.1875</v>
      </c>
      <c r="T14" s="60">
        <f t="shared" si="0"/>
        <v>0</v>
      </c>
    </row>
    <row r="15" spans="2:29" x14ac:dyDescent="0.15">
      <c r="B15" s="176" t="str">
        <f>B39</f>
        <v>Martes</v>
      </c>
      <c r="C15" s="336">
        <v>6</v>
      </c>
      <c r="D15" s="337">
        <v>43669</v>
      </c>
      <c r="E15" s="221">
        <v>1</v>
      </c>
      <c r="F15" s="222">
        <v>8</v>
      </c>
      <c r="G15" s="221">
        <v>0</v>
      </c>
      <c r="H15" s="223">
        <v>0</v>
      </c>
      <c r="I15" s="197">
        <f t="shared" ref="I15" si="4">+G15+H15+G16+H16</f>
        <v>1</v>
      </c>
      <c r="J15" s="216" t="s">
        <v>4429</v>
      </c>
      <c r="K15" s="217">
        <v>678</v>
      </c>
      <c r="N15" s="180"/>
      <c r="Q15" s="206">
        <v>11</v>
      </c>
      <c r="R15" s="207">
        <v>138</v>
      </c>
      <c r="S15" s="215">
        <v>351.25</v>
      </c>
      <c r="T15" s="60">
        <f t="shared" si="0"/>
        <v>4</v>
      </c>
    </row>
    <row r="16" spans="2:29" ht="15" thickBot="1" x14ac:dyDescent="0.2">
      <c r="C16" s="328"/>
      <c r="D16" s="330"/>
      <c r="E16" s="203">
        <v>2</v>
      </c>
      <c r="F16" s="204">
        <v>7</v>
      </c>
      <c r="G16" s="203">
        <v>0</v>
      </c>
      <c r="H16" s="205">
        <v>1</v>
      </c>
      <c r="I16" s="197"/>
      <c r="Q16" s="228">
        <v>12</v>
      </c>
      <c r="R16" s="229">
        <v>130</v>
      </c>
      <c r="S16" s="230">
        <v>342.375</v>
      </c>
      <c r="T16" s="60">
        <f t="shared" si="0"/>
        <v>-8</v>
      </c>
    </row>
    <row r="17" spans="1:20" x14ac:dyDescent="0.15">
      <c r="A17" s="231" t="s">
        <v>4432</v>
      </c>
      <c r="B17" s="176" t="str">
        <f t="shared" ref="B17:B25" si="5">B31</f>
        <v>Miércoles</v>
      </c>
      <c r="C17" s="336">
        <v>7</v>
      </c>
      <c r="D17" s="337">
        <v>43670</v>
      </c>
      <c r="E17" s="221">
        <v>1</v>
      </c>
      <c r="F17" s="222">
        <v>7</v>
      </c>
      <c r="G17" s="221">
        <v>0</v>
      </c>
      <c r="H17" s="223">
        <v>0</v>
      </c>
      <c r="I17" s="197">
        <f t="shared" ref="I17" si="6">+G17+H17+G18+H18</f>
        <v>1</v>
      </c>
      <c r="Q17" s="200">
        <v>13</v>
      </c>
      <c r="R17" s="201">
        <v>136</v>
      </c>
      <c r="S17" s="232">
        <v>351.2</v>
      </c>
      <c r="T17" s="60">
        <f t="shared" si="0"/>
        <v>6</v>
      </c>
    </row>
    <row r="18" spans="1:20" x14ac:dyDescent="0.15">
      <c r="C18" s="328"/>
      <c r="D18" s="330"/>
      <c r="E18" s="203">
        <v>2</v>
      </c>
      <c r="F18" s="204">
        <v>7</v>
      </c>
      <c r="G18" s="203">
        <v>0</v>
      </c>
      <c r="H18" s="205">
        <v>1</v>
      </c>
      <c r="I18" s="197"/>
      <c r="Q18" s="206">
        <v>14</v>
      </c>
      <c r="R18" s="233">
        <v>136</v>
      </c>
      <c r="S18" s="202">
        <v>378</v>
      </c>
      <c r="T18" s="60">
        <f t="shared" si="0"/>
        <v>0</v>
      </c>
    </row>
    <row r="19" spans="1:20" ht="14" customHeight="1" x14ac:dyDescent="0.15">
      <c r="B19" s="176" t="str">
        <f t="shared" si="5"/>
        <v>Jueves</v>
      </c>
      <c r="C19" s="336">
        <v>8</v>
      </c>
      <c r="D19" s="337">
        <v>43671</v>
      </c>
      <c r="E19" s="221">
        <v>1</v>
      </c>
      <c r="F19" s="222">
        <v>7</v>
      </c>
      <c r="G19" s="221">
        <v>0</v>
      </c>
      <c r="H19" s="223">
        <v>1</v>
      </c>
      <c r="I19" s="197">
        <f t="shared" ref="I19" si="7">+G19+H19+G20+H20</f>
        <v>2</v>
      </c>
      <c r="Q19" s="206">
        <v>15</v>
      </c>
      <c r="R19" s="233">
        <v>139</v>
      </c>
      <c r="S19" s="215">
        <v>358.4375</v>
      </c>
      <c r="T19" s="60">
        <f t="shared" si="0"/>
        <v>3</v>
      </c>
    </row>
    <row r="20" spans="1:20" x14ac:dyDescent="0.15">
      <c r="C20" s="328"/>
      <c r="D20" s="330"/>
      <c r="E20" s="203">
        <v>2</v>
      </c>
      <c r="F20" s="204">
        <v>7</v>
      </c>
      <c r="G20" s="203">
        <v>0</v>
      </c>
      <c r="H20" s="205">
        <v>1</v>
      </c>
      <c r="I20" s="197"/>
      <c r="Q20" s="206">
        <v>16</v>
      </c>
      <c r="R20" s="233">
        <v>144</v>
      </c>
      <c r="S20" s="215">
        <v>363.6875</v>
      </c>
      <c r="T20" s="60">
        <f t="shared" si="0"/>
        <v>5</v>
      </c>
    </row>
    <row r="21" spans="1:20" x14ac:dyDescent="0.15">
      <c r="B21" s="176" t="str">
        <f t="shared" si="5"/>
        <v>Viernes</v>
      </c>
      <c r="C21" s="336">
        <v>9</v>
      </c>
      <c r="D21" s="337">
        <v>43672</v>
      </c>
      <c r="E21" s="221">
        <v>1</v>
      </c>
      <c r="F21" s="222">
        <v>8</v>
      </c>
      <c r="G21" s="221">
        <v>0</v>
      </c>
      <c r="H21" s="223">
        <v>0</v>
      </c>
      <c r="I21" s="197">
        <f t="shared" ref="I21" si="8">+G21+H21+G22+H22</f>
        <v>2</v>
      </c>
      <c r="Q21" s="206">
        <v>17</v>
      </c>
      <c r="R21" s="233">
        <v>148</v>
      </c>
      <c r="S21" s="202">
        <v>372.625</v>
      </c>
      <c r="T21" s="60">
        <f t="shared" si="0"/>
        <v>4</v>
      </c>
    </row>
    <row r="22" spans="1:20" x14ac:dyDescent="0.15">
      <c r="C22" s="328"/>
      <c r="D22" s="330"/>
      <c r="E22" s="203">
        <v>2</v>
      </c>
      <c r="F22" s="204">
        <v>6</v>
      </c>
      <c r="G22" s="203">
        <v>1</v>
      </c>
      <c r="H22" s="205">
        <v>1</v>
      </c>
      <c r="I22" s="197"/>
      <c r="Q22" s="206">
        <v>18</v>
      </c>
      <c r="R22" s="233">
        <v>143</v>
      </c>
      <c r="S22" s="202">
        <v>473.6875</v>
      </c>
      <c r="T22" s="60">
        <f t="shared" si="0"/>
        <v>-5</v>
      </c>
    </row>
    <row r="23" spans="1:20" x14ac:dyDescent="0.15">
      <c r="B23" s="176" t="str">
        <f t="shared" si="5"/>
        <v>Lunes</v>
      </c>
      <c r="C23" s="336">
        <v>10</v>
      </c>
      <c r="D23" s="337">
        <v>43675</v>
      </c>
      <c r="E23" s="221">
        <v>1</v>
      </c>
      <c r="F23" s="222">
        <v>6</v>
      </c>
      <c r="G23" s="221">
        <v>0</v>
      </c>
      <c r="H23" s="223">
        <v>2</v>
      </c>
      <c r="I23" s="197">
        <f t="shared" ref="I23" si="9">+G23+H23+G24+H24</f>
        <v>3</v>
      </c>
      <c r="Q23" s="206">
        <v>19</v>
      </c>
      <c r="R23" s="233">
        <v>142</v>
      </c>
      <c r="S23" s="215">
        <v>360.625</v>
      </c>
      <c r="T23" s="60">
        <f t="shared" si="0"/>
        <v>-1</v>
      </c>
    </row>
    <row r="24" spans="1:20" x14ac:dyDescent="0.15">
      <c r="C24" s="328"/>
      <c r="D24" s="330"/>
      <c r="E24" s="203">
        <v>2</v>
      </c>
      <c r="F24" s="204">
        <v>7</v>
      </c>
      <c r="G24" s="203">
        <v>0</v>
      </c>
      <c r="H24" s="205">
        <v>1</v>
      </c>
      <c r="I24" s="197"/>
      <c r="Q24" s="206">
        <v>20</v>
      </c>
      <c r="R24" s="233">
        <v>142</v>
      </c>
      <c r="S24" s="215">
        <v>364.8125</v>
      </c>
      <c r="T24" s="60">
        <f t="shared" si="0"/>
        <v>0</v>
      </c>
    </row>
    <row r="25" spans="1:20" x14ac:dyDescent="0.15">
      <c r="B25" s="176" t="str">
        <f t="shared" si="5"/>
        <v>Martes</v>
      </c>
      <c r="C25" s="336">
        <v>11</v>
      </c>
      <c r="D25" s="337">
        <v>43676</v>
      </c>
      <c r="E25" s="221">
        <v>1</v>
      </c>
      <c r="F25" s="222">
        <v>7</v>
      </c>
      <c r="G25" s="221">
        <v>0</v>
      </c>
      <c r="H25" s="223">
        <v>1</v>
      </c>
      <c r="I25" s="197">
        <f t="shared" ref="I25" si="10">+G25+H25+G26+H26</f>
        <v>2</v>
      </c>
      <c r="Q25" s="206">
        <v>21</v>
      </c>
      <c r="R25" s="233">
        <v>145</v>
      </c>
      <c r="S25" s="215">
        <v>343.4375</v>
      </c>
      <c r="T25" s="60">
        <f t="shared" si="0"/>
        <v>3</v>
      </c>
    </row>
    <row r="26" spans="1:20" x14ac:dyDescent="0.15">
      <c r="C26" s="328"/>
      <c r="D26" s="330"/>
      <c r="E26" s="203">
        <v>2</v>
      </c>
      <c r="F26" s="204">
        <v>7</v>
      </c>
      <c r="G26" s="203">
        <v>0</v>
      </c>
      <c r="H26" s="205">
        <v>1</v>
      </c>
      <c r="I26" s="197"/>
      <c r="Q26" s="206">
        <v>22</v>
      </c>
      <c r="R26" s="233">
        <v>147</v>
      </c>
      <c r="S26" s="215">
        <v>312.6875</v>
      </c>
      <c r="T26" s="60">
        <f t="shared" si="0"/>
        <v>2</v>
      </c>
    </row>
    <row r="27" spans="1:20" x14ac:dyDescent="0.15">
      <c r="B27" s="176" t="str">
        <f>B41</f>
        <v>Miércoles</v>
      </c>
      <c r="C27" s="336">
        <v>12</v>
      </c>
      <c r="D27" s="337">
        <v>43677</v>
      </c>
      <c r="E27" s="221">
        <v>1</v>
      </c>
      <c r="F27" s="222">
        <v>4</v>
      </c>
      <c r="G27" s="221">
        <v>1</v>
      </c>
      <c r="H27" s="223">
        <v>3</v>
      </c>
      <c r="I27" s="197">
        <f t="shared" ref="I27" si="11">+G27+H27+G28+H28</f>
        <v>5</v>
      </c>
      <c r="Q27" s="206">
        <v>23</v>
      </c>
      <c r="R27" s="233">
        <v>143</v>
      </c>
      <c r="S27" s="215">
        <v>278.125</v>
      </c>
      <c r="T27" s="60">
        <f t="shared" si="0"/>
        <v>-4</v>
      </c>
    </row>
    <row r="28" spans="1:20" x14ac:dyDescent="0.15">
      <c r="C28" s="328"/>
      <c r="D28" s="330"/>
      <c r="E28" s="203">
        <v>2</v>
      </c>
      <c r="F28" s="204">
        <v>7</v>
      </c>
      <c r="G28" s="203">
        <v>0</v>
      </c>
      <c r="H28" s="205">
        <v>1</v>
      </c>
      <c r="I28" s="197"/>
      <c r="Q28" s="206">
        <v>24</v>
      </c>
      <c r="R28" s="233">
        <v>142</v>
      </c>
      <c r="S28" s="215">
        <v>362.14285714285717</v>
      </c>
      <c r="T28" s="60">
        <f t="shared" si="0"/>
        <v>-1</v>
      </c>
    </row>
    <row r="29" spans="1:20" x14ac:dyDescent="0.15">
      <c r="A29" s="231" t="s">
        <v>4432</v>
      </c>
      <c r="B29" s="176" t="str">
        <f t="shared" ref="B29:B43" si="12">B39</f>
        <v>Martes</v>
      </c>
      <c r="C29" s="336">
        <v>13</v>
      </c>
      <c r="D29" s="337">
        <v>43711</v>
      </c>
      <c r="E29" s="221">
        <v>1</v>
      </c>
      <c r="F29" s="222">
        <v>7</v>
      </c>
      <c r="G29" s="221">
        <v>0</v>
      </c>
      <c r="H29" s="223">
        <v>0</v>
      </c>
      <c r="I29" s="197">
        <f t="shared" ref="I29" si="13">+G29+H29+G30+H30</f>
        <v>1</v>
      </c>
      <c r="Q29" s="206">
        <v>25</v>
      </c>
      <c r="R29" s="233">
        <v>140</v>
      </c>
      <c r="S29" s="202">
        <v>412.5625</v>
      </c>
      <c r="T29" s="60">
        <f t="shared" si="0"/>
        <v>-2</v>
      </c>
    </row>
    <row r="30" spans="1:20" x14ac:dyDescent="0.15">
      <c r="C30" s="328"/>
      <c r="D30" s="330">
        <v>43711</v>
      </c>
      <c r="E30" s="203">
        <v>2</v>
      </c>
      <c r="F30" s="204">
        <v>7</v>
      </c>
      <c r="G30" s="203">
        <v>0</v>
      </c>
      <c r="H30" s="205">
        <v>1</v>
      </c>
      <c r="I30" s="197"/>
      <c r="Q30" s="206">
        <v>26</v>
      </c>
      <c r="R30" s="233">
        <v>136</v>
      </c>
      <c r="S30" s="202">
        <v>425.75</v>
      </c>
      <c r="T30" s="60">
        <f t="shared" si="0"/>
        <v>-4</v>
      </c>
    </row>
    <row r="31" spans="1:20" x14ac:dyDescent="0.15">
      <c r="B31" s="176" t="str">
        <f t="shared" si="12"/>
        <v>Miércoles</v>
      </c>
      <c r="C31" s="336">
        <v>14</v>
      </c>
      <c r="D31" s="337">
        <v>43712</v>
      </c>
      <c r="E31" s="221">
        <v>1</v>
      </c>
      <c r="F31" s="222">
        <v>6</v>
      </c>
      <c r="G31" s="221">
        <v>0</v>
      </c>
      <c r="H31" s="223">
        <v>2</v>
      </c>
      <c r="I31" s="197">
        <f t="shared" ref="I31" si="14">+G31+H31+G32+H32</f>
        <v>3</v>
      </c>
      <c r="Q31" s="206">
        <v>27</v>
      </c>
      <c r="R31" s="233">
        <v>139</v>
      </c>
      <c r="S31" s="215">
        <v>293.42857142857144</v>
      </c>
      <c r="T31" s="60">
        <f t="shared" si="0"/>
        <v>3</v>
      </c>
    </row>
    <row r="32" spans="1:20" x14ac:dyDescent="0.15">
      <c r="C32" s="328"/>
      <c r="D32" s="330"/>
      <c r="E32" s="203">
        <v>2</v>
      </c>
      <c r="F32" s="204">
        <v>7</v>
      </c>
      <c r="G32" s="203">
        <v>0</v>
      </c>
      <c r="H32" s="205">
        <v>1</v>
      </c>
      <c r="I32" s="197"/>
      <c r="Q32" s="206">
        <v>28</v>
      </c>
      <c r="R32" s="233">
        <v>143</v>
      </c>
      <c r="S32" s="215">
        <v>321.125</v>
      </c>
      <c r="T32" s="60">
        <f t="shared" si="0"/>
        <v>4</v>
      </c>
    </row>
    <row r="33" spans="2:20" x14ac:dyDescent="0.15">
      <c r="B33" s="176" t="str">
        <f t="shared" si="12"/>
        <v>Jueves</v>
      </c>
      <c r="C33" s="336">
        <v>15</v>
      </c>
      <c r="D33" s="337">
        <v>43713</v>
      </c>
      <c r="E33" s="221">
        <v>1</v>
      </c>
      <c r="F33" s="222">
        <v>8</v>
      </c>
      <c r="G33" s="221">
        <v>0</v>
      </c>
      <c r="H33" s="223">
        <v>0</v>
      </c>
      <c r="I33" s="197">
        <f t="shared" ref="I33" si="15">+G33+H33+G34+H34</f>
        <v>2</v>
      </c>
      <c r="Q33" s="206">
        <v>29</v>
      </c>
      <c r="R33" s="233">
        <v>146</v>
      </c>
      <c r="S33" s="202">
        <v>379.25</v>
      </c>
      <c r="T33" s="60">
        <f t="shared" si="0"/>
        <v>3</v>
      </c>
    </row>
    <row r="34" spans="2:20" x14ac:dyDescent="0.15">
      <c r="C34" s="328"/>
      <c r="D34" s="330"/>
      <c r="E34" s="203">
        <v>2</v>
      </c>
      <c r="F34" s="204">
        <v>6</v>
      </c>
      <c r="G34" s="203">
        <v>1</v>
      </c>
      <c r="H34" s="205">
        <v>1</v>
      </c>
      <c r="I34" s="197"/>
      <c r="Q34" s="206">
        <v>30</v>
      </c>
      <c r="R34" s="233">
        <v>147</v>
      </c>
      <c r="S34" s="202">
        <v>423.25</v>
      </c>
      <c r="T34" s="60">
        <f t="shared" si="0"/>
        <v>1</v>
      </c>
    </row>
    <row r="35" spans="2:20" x14ac:dyDescent="0.15">
      <c r="B35" s="176" t="str">
        <f t="shared" si="12"/>
        <v>Viernes</v>
      </c>
      <c r="C35" s="336">
        <v>16</v>
      </c>
      <c r="D35" s="337">
        <v>43714</v>
      </c>
      <c r="E35" s="221">
        <v>1</v>
      </c>
      <c r="F35" s="222">
        <v>7</v>
      </c>
      <c r="G35" s="221">
        <v>0</v>
      </c>
      <c r="H35" s="223">
        <v>1</v>
      </c>
      <c r="I35" s="197">
        <f t="shared" ref="I35" si="16">+G35+H35+G36+H36</f>
        <v>1</v>
      </c>
      <c r="Q35" s="206">
        <v>31</v>
      </c>
      <c r="R35" s="233">
        <v>148</v>
      </c>
      <c r="S35" s="202">
        <v>426.0625</v>
      </c>
      <c r="T35" s="60">
        <f t="shared" si="0"/>
        <v>1</v>
      </c>
    </row>
    <row r="36" spans="2:20" ht="15" thickBot="1" x14ac:dyDescent="0.2">
      <c r="C36" s="328"/>
      <c r="D36" s="330"/>
      <c r="E36" s="203">
        <v>2</v>
      </c>
      <c r="F36" s="204">
        <v>8</v>
      </c>
      <c r="G36" s="203">
        <v>0</v>
      </c>
      <c r="H36" s="205">
        <v>0</v>
      </c>
      <c r="I36" s="197"/>
      <c r="Q36" s="206">
        <v>32</v>
      </c>
      <c r="R36" s="233">
        <v>147</v>
      </c>
      <c r="S36" s="202">
        <v>452.4375</v>
      </c>
      <c r="T36" s="60">
        <f t="shared" si="0"/>
        <v>-1</v>
      </c>
    </row>
    <row r="37" spans="2:20" x14ac:dyDescent="0.15">
      <c r="B37" s="176" t="str">
        <f t="shared" si="12"/>
        <v>Lunes</v>
      </c>
      <c r="C37" s="336">
        <v>17</v>
      </c>
      <c r="D37" s="337">
        <v>43717</v>
      </c>
      <c r="E37" s="221">
        <v>1</v>
      </c>
      <c r="F37" s="222">
        <v>7</v>
      </c>
      <c r="G37" s="221">
        <v>0</v>
      </c>
      <c r="H37" s="223">
        <v>1</v>
      </c>
      <c r="I37" s="197">
        <f t="shared" ref="I37" si="17">+G37+H37+G38+H38</f>
        <v>1</v>
      </c>
      <c r="Q37" s="234">
        <v>33</v>
      </c>
      <c r="R37" s="235">
        <v>147</v>
      </c>
      <c r="S37" s="236">
        <v>377.75</v>
      </c>
      <c r="T37" s="60">
        <f t="shared" si="0"/>
        <v>0</v>
      </c>
    </row>
    <row r="38" spans="2:20" x14ac:dyDescent="0.15">
      <c r="C38" s="328"/>
      <c r="D38" s="330"/>
      <c r="E38" s="203">
        <v>2</v>
      </c>
      <c r="F38" s="204">
        <v>8</v>
      </c>
      <c r="G38" s="203">
        <v>0</v>
      </c>
      <c r="H38" s="205">
        <v>0</v>
      </c>
      <c r="I38" s="197"/>
      <c r="Q38" s="237">
        <v>34</v>
      </c>
      <c r="R38" s="233">
        <v>145</v>
      </c>
      <c r="S38" s="238">
        <v>410</v>
      </c>
      <c r="T38" s="60">
        <f t="shared" si="0"/>
        <v>-2</v>
      </c>
    </row>
    <row r="39" spans="2:20" x14ac:dyDescent="0.15">
      <c r="B39" s="176" t="str">
        <f t="shared" si="12"/>
        <v>Martes</v>
      </c>
      <c r="C39" s="336">
        <v>18</v>
      </c>
      <c r="D39" s="337">
        <v>43718</v>
      </c>
      <c r="E39" s="221">
        <v>1</v>
      </c>
      <c r="F39" s="222">
        <v>4</v>
      </c>
      <c r="G39" s="221">
        <v>0</v>
      </c>
      <c r="H39" s="223">
        <v>4</v>
      </c>
      <c r="I39" s="197">
        <f t="shared" ref="I39" si="18">+G39+H39+G40+H40</f>
        <v>5</v>
      </c>
      <c r="Q39" s="237">
        <v>35</v>
      </c>
      <c r="R39" s="233">
        <v>147</v>
      </c>
      <c r="S39" s="238">
        <v>381</v>
      </c>
      <c r="T39" s="60">
        <f t="shared" si="0"/>
        <v>2</v>
      </c>
    </row>
    <row r="40" spans="2:20" x14ac:dyDescent="0.15">
      <c r="C40" s="328"/>
      <c r="D40" s="330"/>
      <c r="E40" s="203">
        <v>2</v>
      </c>
      <c r="F40" s="204">
        <v>7</v>
      </c>
      <c r="G40" s="203">
        <v>0</v>
      </c>
      <c r="H40" s="205">
        <v>1</v>
      </c>
      <c r="I40" s="197"/>
      <c r="Q40" s="237">
        <v>36</v>
      </c>
      <c r="R40" s="233">
        <v>150</v>
      </c>
      <c r="S40" s="239">
        <v>343.3125</v>
      </c>
      <c r="T40" s="60">
        <f t="shared" si="0"/>
        <v>3</v>
      </c>
    </row>
    <row r="41" spans="2:20" x14ac:dyDescent="0.15">
      <c r="B41" s="176" t="str">
        <f t="shared" si="12"/>
        <v>Miércoles</v>
      </c>
      <c r="C41" s="336">
        <v>19</v>
      </c>
      <c r="D41" s="337">
        <v>43719</v>
      </c>
      <c r="E41" s="221">
        <v>1</v>
      </c>
      <c r="F41" s="222">
        <v>5</v>
      </c>
      <c r="G41" s="221">
        <v>1</v>
      </c>
      <c r="H41" s="223">
        <v>2</v>
      </c>
      <c r="I41" s="197">
        <f t="shared" ref="I41" si="19">+G41+H41+G42+H42</f>
        <v>3</v>
      </c>
      <c r="Q41" s="237">
        <v>37</v>
      </c>
      <c r="R41" s="233">
        <v>153</v>
      </c>
      <c r="S41" s="238">
        <v>388.3125</v>
      </c>
      <c r="T41" s="60">
        <f t="shared" si="0"/>
        <v>3</v>
      </c>
    </row>
    <row r="42" spans="2:20" x14ac:dyDescent="0.15">
      <c r="C42" s="328"/>
      <c r="D42" s="330"/>
      <c r="E42" s="203">
        <v>2</v>
      </c>
      <c r="F42" s="204">
        <v>8</v>
      </c>
      <c r="G42" s="203">
        <v>0</v>
      </c>
      <c r="H42" s="205">
        <v>0</v>
      </c>
      <c r="I42" s="197"/>
      <c r="Q42" s="237">
        <v>38</v>
      </c>
      <c r="R42" s="233">
        <v>156</v>
      </c>
      <c r="S42" s="239">
        <v>269.73333333333335</v>
      </c>
      <c r="T42" s="60">
        <f t="shared" si="0"/>
        <v>3</v>
      </c>
    </row>
    <row r="43" spans="2:20" x14ac:dyDescent="0.15">
      <c r="B43" s="176" t="str">
        <f t="shared" si="12"/>
        <v>Jueves</v>
      </c>
      <c r="C43" s="336">
        <v>20</v>
      </c>
      <c r="D43" s="337">
        <v>43720</v>
      </c>
      <c r="E43" s="221">
        <v>1</v>
      </c>
      <c r="F43" s="222">
        <v>6</v>
      </c>
      <c r="G43" s="221">
        <v>1</v>
      </c>
      <c r="H43" s="223">
        <v>1</v>
      </c>
      <c r="I43" s="197">
        <f t="shared" ref="I43" si="20">+G43+H43+G44+H44</f>
        <v>3</v>
      </c>
      <c r="Q43" s="237">
        <v>39</v>
      </c>
      <c r="R43" s="233">
        <v>157</v>
      </c>
      <c r="S43" s="239">
        <v>294.75</v>
      </c>
      <c r="T43" s="60">
        <f t="shared" si="0"/>
        <v>1</v>
      </c>
    </row>
    <row r="44" spans="2:20" x14ac:dyDescent="0.15">
      <c r="C44" s="328"/>
      <c r="D44" s="330"/>
      <c r="E44" s="203">
        <v>2</v>
      </c>
      <c r="F44" s="204">
        <v>7</v>
      </c>
      <c r="G44" s="203">
        <v>0</v>
      </c>
      <c r="H44" s="205">
        <v>1</v>
      </c>
      <c r="I44" s="197"/>
      <c r="Q44" s="237">
        <v>40</v>
      </c>
      <c r="R44" s="233">
        <v>156</v>
      </c>
      <c r="S44" s="239">
        <v>296.3125</v>
      </c>
      <c r="T44" s="60">
        <f t="shared" si="0"/>
        <v>-1</v>
      </c>
    </row>
    <row r="45" spans="2:20" x14ac:dyDescent="0.15">
      <c r="B45" s="176" t="str">
        <f>B55</f>
        <v>Viernes</v>
      </c>
      <c r="C45" s="336">
        <v>21</v>
      </c>
      <c r="D45" s="337">
        <v>43721</v>
      </c>
      <c r="E45" s="221">
        <v>1</v>
      </c>
      <c r="F45" s="222">
        <v>7</v>
      </c>
      <c r="G45" s="221">
        <v>0</v>
      </c>
      <c r="H45" s="223">
        <v>1</v>
      </c>
      <c r="I45" s="197">
        <f t="shared" ref="I45" si="21">+G45+H45+G46+H46</f>
        <v>1</v>
      </c>
      <c r="Q45" s="237">
        <v>41</v>
      </c>
      <c r="R45" s="233">
        <v>158</v>
      </c>
      <c r="S45" s="239">
        <v>339.875</v>
      </c>
      <c r="T45" s="60">
        <f t="shared" si="0"/>
        <v>2</v>
      </c>
    </row>
    <row r="46" spans="2:20" x14ac:dyDescent="0.15">
      <c r="C46" s="328"/>
      <c r="D46" s="330"/>
      <c r="E46" s="203">
        <v>2</v>
      </c>
      <c r="F46" s="204">
        <v>8</v>
      </c>
      <c r="G46" s="203">
        <v>0</v>
      </c>
      <c r="H46" s="205">
        <v>0</v>
      </c>
      <c r="I46" s="197"/>
      <c r="Q46" s="237">
        <v>42</v>
      </c>
      <c r="R46" s="233">
        <v>158</v>
      </c>
      <c r="S46" s="239">
        <v>284.2</v>
      </c>
      <c r="T46" s="60">
        <f t="shared" si="0"/>
        <v>0</v>
      </c>
    </row>
    <row r="47" spans="2:20" ht="15" thickBot="1" x14ac:dyDescent="0.2">
      <c r="B47" s="176" t="s">
        <v>4433</v>
      </c>
      <c r="C47" s="336">
        <v>22</v>
      </c>
      <c r="D47" s="337">
        <v>43724</v>
      </c>
      <c r="E47" s="221">
        <v>1</v>
      </c>
      <c r="F47" s="222">
        <v>7</v>
      </c>
      <c r="G47" s="221">
        <v>0</v>
      </c>
      <c r="H47" s="223">
        <v>1</v>
      </c>
      <c r="I47" s="197">
        <f t="shared" ref="I47" si="22">+G47+H47+G48+H48</f>
        <v>2</v>
      </c>
      <c r="Q47" s="240">
        <v>43</v>
      </c>
      <c r="R47" s="241">
        <v>157</v>
      </c>
      <c r="S47" s="242">
        <v>322</v>
      </c>
      <c r="T47" s="60">
        <f t="shared" si="0"/>
        <v>-1</v>
      </c>
    </row>
    <row r="48" spans="2:20" x14ac:dyDescent="0.15">
      <c r="C48" s="328"/>
      <c r="D48" s="330"/>
      <c r="E48" s="203">
        <v>2</v>
      </c>
      <c r="F48" s="204">
        <v>7</v>
      </c>
      <c r="G48" s="203">
        <v>0</v>
      </c>
      <c r="H48" s="205">
        <v>1</v>
      </c>
      <c r="I48" s="197"/>
      <c r="Q48" s="243"/>
    </row>
    <row r="49" spans="1:9" x14ac:dyDescent="0.15">
      <c r="B49" s="176" t="s">
        <v>4434</v>
      </c>
      <c r="C49" s="336">
        <v>23</v>
      </c>
      <c r="D49" s="337">
        <v>43725</v>
      </c>
      <c r="E49" s="221">
        <v>1</v>
      </c>
      <c r="F49" s="222">
        <v>5</v>
      </c>
      <c r="G49" s="221">
        <v>0</v>
      </c>
      <c r="H49" s="223">
        <v>3</v>
      </c>
      <c r="I49" s="197">
        <f t="shared" ref="I49" si="23">+G49+H49+G50+H50</f>
        <v>5</v>
      </c>
    </row>
    <row r="50" spans="1:9" x14ac:dyDescent="0.15">
      <c r="C50" s="328"/>
      <c r="D50" s="330"/>
      <c r="E50" s="203">
        <v>2</v>
      </c>
      <c r="F50" s="204">
        <v>6</v>
      </c>
      <c r="G50" s="203">
        <v>0</v>
      </c>
      <c r="H50" s="205">
        <v>2</v>
      </c>
      <c r="I50" s="197"/>
    </row>
    <row r="51" spans="1:9" x14ac:dyDescent="0.15">
      <c r="A51" s="231" t="s">
        <v>4435</v>
      </c>
      <c r="B51" s="184" t="s">
        <v>4436</v>
      </c>
      <c r="C51" s="336">
        <v>24</v>
      </c>
      <c r="D51" s="337">
        <v>43726</v>
      </c>
      <c r="E51" s="221">
        <v>1</v>
      </c>
      <c r="F51" s="222">
        <v>4</v>
      </c>
      <c r="G51" s="221">
        <v>0</v>
      </c>
      <c r="H51" s="223">
        <v>2</v>
      </c>
      <c r="I51" s="197">
        <f t="shared" ref="I51" si="24">+G51+H51+G52+H52</f>
        <v>3</v>
      </c>
    </row>
    <row r="52" spans="1:9" x14ac:dyDescent="0.15">
      <c r="C52" s="328"/>
      <c r="D52" s="330"/>
      <c r="E52" s="203">
        <v>2</v>
      </c>
      <c r="F52" s="204">
        <v>7</v>
      </c>
      <c r="G52" s="203">
        <v>0</v>
      </c>
      <c r="H52" s="205">
        <v>1</v>
      </c>
      <c r="I52" s="197"/>
    </row>
    <row r="53" spans="1:9" x14ac:dyDescent="0.15">
      <c r="B53" s="176" t="s">
        <v>4437</v>
      </c>
      <c r="C53" s="336">
        <v>25</v>
      </c>
      <c r="D53" s="337">
        <v>43727</v>
      </c>
      <c r="E53" s="221">
        <v>1</v>
      </c>
      <c r="F53" s="222">
        <v>6</v>
      </c>
      <c r="G53" s="221">
        <v>0</v>
      </c>
      <c r="H53" s="223">
        <v>2</v>
      </c>
      <c r="I53" s="197">
        <f t="shared" ref="I53" si="25">+G53+H53+G54+H54</f>
        <v>4</v>
      </c>
    </row>
    <row r="54" spans="1:9" x14ac:dyDescent="0.15">
      <c r="C54" s="328"/>
      <c r="D54" s="330"/>
      <c r="E54" s="203">
        <v>2</v>
      </c>
      <c r="F54" s="204">
        <v>6</v>
      </c>
      <c r="G54" s="203">
        <v>0</v>
      </c>
      <c r="H54" s="205">
        <v>2</v>
      </c>
      <c r="I54" s="197"/>
    </row>
    <row r="55" spans="1:9" x14ac:dyDescent="0.15">
      <c r="B55" s="176" t="s">
        <v>4438</v>
      </c>
      <c r="C55" s="336">
        <v>26</v>
      </c>
      <c r="D55" s="337">
        <v>43728</v>
      </c>
      <c r="E55" s="221">
        <v>1</v>
      </c>
      <c r="F55" s="222">
        <v>6</v>
      </c>
      <c r="G55" s="221">
        <v>1</v>
      </c>
      <c r="H55" s="223">
        <v>1</v>
      </c>
      <c r="I55" s="197">
        <f t="shared" ref="I55:I87" si="26">+G55+H55+G56+H56</f>
        <v>5</v>
      </c>
    </row>
    <row r="56" spans="1:9" x14ac:dyDescent="0.15">
      <c r="C56" s="328"/>
      <c r="D56" s="330"/>
      <c r="E56" s="203">
        <v>2</v>
      </c>
      <c r="F56" s="204">
        <v>5</v>
      </c>
      <c r="G56" s="203">
        <v>1</v>
      </c>
      <c r="H56" s="205">
        <v>2</v>
      </c>
      <c r="I56" s="197"/>
    </row>
    <row r="57" spans="1:9" x14ac:dyDescent="0.15">
      <c r="A57" s="231" t="s">
        <v>4435</v>
      </c>
      <c r="B57" s="176" t="s">
        <v>4433</v>
      </c>
      <c r="C57" s="336">
        <v>27</v>
      </c>
      <c r="D57" s="337">
        <v>43731</v>
      </c>
      <c r="E57" s="221">
        <v>1</v>
      </c>
      <c r="F57" s="222">
        <v>6</v>
      </c>
      <c r="G57" s="221">
        <v>0</v>
      </c>
      <c r="H57" s="223">
        <v>0</v>
      </c>
      <c r="I57" s="197">
        <f>+G57+H57+G58+H58</f>
        <v>1</v>
      </c>
    </row>
    <row r="58" spans="1:9" x14ac:dyDescent="0.15">
      <c r="C58" s="328"/>
      <c r="D58" s="330"/>
      <c r="E58" s="203">
        <v>2</v>
      </c>
      <c r="F58" s="204">
        <v>7</v>
      </c>
      <c r="G58" s="203">
        <v>1</v>
      </c>
      <c r="H58" s="205">
        <v>0</v>
      </c>
      <c r="I58" s="197"/>
    </row>
    <row r="59" spans="1:9" x14ac:dyDescent="0.15">
      <c r="B59" s="176" t="s">
        <v>4434</v>
      </c>
      <c r="C59" s="336">
        <v>28</v>
      </c>
      <c r="D59" s="337">
        <v>43732</v>
      </c>
      <c r="E59" s="221">
        <v>1</v>
      </c>
      <c r="F59" s="222">
        <v>8</v>
      </c>
      <c r="G59" s="221">
        <v>0</v>
      </c>
      <c r="H59" s="223">
        <v>0</v>
      </c>
      <c r="I59" s="197">
        <f t="shared" si="26"/>
        <v>0</v>
      </c>
    </row>
    <row r="60" spans="1:9" x14ac:dyDescent="0.15">
      <c r="C60" s="328"/>
      <c r="D60" s="330"/>
      <c r="E60" s="203">
        <v>2</v>
      </c>
      <c r="F60" s="204">
        <v>8</v>
      </c>
      <c r="G60" s="203">
        <v>0</v>
      </c>
      <c r="H60" s="205">
        <v>0</v>
      </c>
      <c r="I60" s="197"/>
    </row>
    <row r="61" spans="1:9" x14ac:dyDescent="0.15">
      <c r="B61" s="184" t="s">
        <v>4436</v>
      </c>
      <c r="C61" s="336">
        <v>29</v>
      </c>
      <c r="D61" s="337">
        <v>43733</v>
      </c>
      <c r="E61" s="221">
        <v>1</v>
      </c>
      <c r="F61" s="222">
        <v>7</v>
      </c>
      <c r="G61" s="221">
        <v>0</v>
      </c>
      <c r="H61" s="223">
        <v>1</v>
      </c>
      <c r="I61" s="197">
        <f t="shared" si="26"/>
        <v>1</v>
      </c>
    </row>
    <row r="62" spans="1:9" x14ac:dyDescent="0.15">
      <c r="C62" s="328"/>
      <c r="D62" s="330"/>
      <c r="E62" s="203">
        <v>2</v>
      </c>
      <c r="F62" s="204">
        <v>8</v>
      </c>
      <c r="G62" s="203">
        <v>0</v>
      </c>
      <c r="H62" s="205">
        <v>0</v>
      </c>
      <c r="I62" s="197"/>
    </row>
    <row r="63" spans="1:9" x14ac:dyDescent="0.15">
      <c r="B63" s="176" t="s">
        <v>4437</v>
      </c>
      <c r="C63" s="336">
        <v>30</v>
      </c>
      <c r="D63" s="337">
        <v>43734</v>
      </c>
      <c r="E63" s="221">
        <v>1</v>
      </c>
      <c r="F63" s="222">
        <v>7</v>
      </c>
      <c r="G63" s="221">
        <v>0</v>
      </c>
      <c r="H63" s="223">
        <v>1</v>
      </c>
      <c r="I63" s="197">
        <f t="shared" si="26"/>
        <v>2</v>
      </c>
    </row>
    <row r="64" spans="1:9" x14ac:dyDescent="0.15">
      <c r="C64" s="328"/>
      <c r="D64" s="330"/>
      <c r="E64" s="203">
        <v>2</v>
      </c>
      <c r="F64" s="204">
        <v>7</v>
      </c>
      <c r="G64" s="203">
        <v>0</v>
      </c>
      <c r="H64" s="205">
        <v>1</v>
      </c>
      <c r="I64" s="197"/>
    </row>
    <row r="65" spans="1:9" x14ac:dyDescent="0.15">
      <c r="B65" s="176" t="s">
        <v>4438</v>
      </c>
      <c r="C65" s="336">
        <v>31</v>
      </c>
      <c r="D65" s="337">
        <v>43735</v>
      </c>
      <c r="E65" s="221">
        <v>1</v>
      </c>
      <c r="F65" s="222">
        <v>8</v>
      </c>
      <c r="G65" s="221">
        <v>0</v>
      </c>
      <c r="H65" s="223">
        <v>0</v>
      </c>
      <c r="I65" s="197">
        <f t="shared" si="26"/>
        <v>2</v>
      </c>
    </row>
    <row r="66" spans="1:9" x14ac:dyDescent="0.15">
      <c r="C66" s="328"/>
      <c r="D66" s="330"/>
      <c r="E66" s="203">
        <v>2</v>
      </c>
      <c r="F66" s="204">
        <v>6</v>
      </c>
      <c r="G66" s="203">
        <v>0</v>
      </c>
      <c r="H66" s="205">
        <v>2</v>
      </c>
      <c r="I66" s="197"/>
    </row>
    <row r="67" spans="1:9" x14ac:dyDescent="0.15">
      <c r="B67" s="176" t="s">
        <v>4433</v>
      </c>
      <c r="C67" s="336">
        <v>32</v>
      </c>
      <c r="D67" s="337">
        <v>43738</v>
      </c>
      <c r="E67" s="221">
        <v>1</v>
      </c>
      <c r="F67" s="222">
        <v>7</v>
      </c>
      <c r="G67" s="221">
        <v>0</v>
      </c>
      <c r="H67" s="223">
        <v>1</v>
      </c>
      <c r="I67" s="197">
        <f t="shared" si="26"/>
        <v>3</v>
      </c>
    </row>
    <row r="68" spans="1:9" x14ac:dyDescent="0.15">
      <c r="C68" s="328"/>
      <c r="D68" s="330"/>
      <c r="E68" s="203">
        <v>2</v>
      </c>
      <c r="F68" s="204">
        <v>6</v>
      </c>
      <c r="G68" s="203">
        <v>0</v>
      </c>
      <c r="H68" s="205">
        <v>2</v>
      </c>
      <c r="I68" s="197"/>
    </row>
    <row r="69" spans="1:9" x14ac:dyDescent="0.15">
      <c r="B69" s="176" t="s">
        <v>4434</v>
      </c>
      <c r="C69" s="336">
        <v>33</v>
      </c>
      <c r="D69" s="337">
        <v>43739</v>
      </c>
      <c r="E69" s="221">
        <v>1</v>
      </c>
      <c r="F69" s="222">
        <v>7</v>
      </c>
      <c r="G69" s="221">
        <v>0</v>
      </c>
      <c r="H69" s="223">
        <v>1</v>
      </c>
      <c r="I69" s="197">
        <f t="shared" si="26"/>
        <v>3</v>
      </c>
    </row>
    <row r="70" spans="1:9" x14ac:dyDescent="0.15">
      <c r="C70" s="328"/>
      <c r="D70" s="330"/>
      <c r="E70" s="203">
        <v>2</v>
      </c>
      <c r="F70" s="204">
        <v>6</v>
      </c>
      <c r="G70" s="203">
        <v>0</v>
      </c>
      <c r="H70" s="205">
        <v>2</v>
      </c>
      <c r="I70" s="197"/>
    </row>
    <row r="71" spans="1:9" x14ac:dyDescent="0.15">
      <c r="B71" s="184" t="s">
        <v>4436</v>
      </c>
      <c r="C71" s="336">
        <v>34</v>
      </c>
      <c r="D71" s="337">
        <v>43740</v>
      </c>
      <c r="E71" s="221">
        <v>1</v>
      </c>
      <c r="F71" s="222">
        <v>5</v>
      </c>
      <c r="G71" s="221">
        <v>1</v>
      </c>
      <c r="H71" s="223">
        <v>2</v>
      </c>
      <c r="I71" s="197">
        <f t="shared" si="26"/>
        <v>4</v>
      </c>
    </row>
    <row r="72" spans="1:9" x14ac:dyDescent="0.15">
      <c r="C72" s="328"/>
      <c r="D72" s="330"/>
      <c r="E72" s="203">
        <v>2</v>
      </c>
      <c r="F72" s="204">
        <v>7</v>
      </c>
      <c r="G72" s="203">
        <v>0</v>
      </c>
      <c r="H72" s="205">
        <v>1</v>
      </c>
      <c r="I72" s="197"/>
    </row>
    <row r="73" spans="1:9" x14ac:dyDescent="0.15">
      <c r="B73" s="176" t="s">
        <v>4437</v>
      </c>
      <c r="C73" s="336">
        <v>35</v>
      </c>
      <c r="D73" s="337">
        <v>43741</v>
      </c>
      <c r="E73" s="221">
        <v>1</v>
      </c>
      <c r="F73" s="222">
        <v>7</v>
      </c>
      <c r="G73" s="221">
        <v>0</v>
      </c>
      <c r="H73" s="223">
        <v>1</v>
      </c>
      <c r="I73" s="197">
        <f t="shared" si="26"/>
        <v>1</v>
      </c>
    </row>
    <row r="74" spans="1:9" x14ac:dyDescent="0.15">
      <c r="C74" s="328"/>
      <c r="D74" s="330"/>
      <c r="E74" s="203">
        <v>2</v>
      </c>
      <c r="F74" s="204">
        <v>8</v>
      </c>
      <c r="G74" s="203">
        <v>0</v>
      </c>
      <c r="H74" s="205">
        <v>0</v>
      </c>
      <c r="I74" s="197"/>
    </row>
    <row r="75" spans="1:9" x14ac:dyDescent="0.15">
      <c r="B75" s="176" t="s">
        <v>4438</v>
      </c>
      <c r="C75" s="336">
        <v>36</v>
      </c>
      <c r="D75" s="337">
        <v>43742</v>
      </c>
      <c r="E75" s="221">
        <v>1</v>
      </c>
      <c r="F75" s="222">
        <v>8</v>
      </c>
      <c r="G75" s="221">
        <v>0</v>
      </c>
      <c r="H75" s="223">
        <v>0</v>
      </c>
      <c r="I75" s="197">
        <f t="shared" si="26"/>
        <v>0</v>
      </c>
    </row>
    <row r="76" spans="1:9" x14ac:dyDescent="0.15">
      <c r="C76" s="328"/>
      <c r="D76" s="330"/>
      <c r="E76" s="203">
        <v>2</v>
      </c>
      <c r="F76" s="204">
        <v>8</v>
      </c>
      <c r="G76" s="203">
        <v>0</v>
      </c>
      <c r="H76" s="205">
        <v>0</v>
      </c>
      <c r="I76" s="197"/>
    </row>
    <row r="77" spans="1:9" x14ac:dyDescent="0.15">
      <c r="B77" s="176" t="s">
        <v>4433</v>
      </c>
      <c r="C77" s="336">
        <v>37</v>
      </c>
      <c r="D77" s="337">
        <v>43745</v>
      </c>
      <c r="E77" s="221">
        <v>1</v>
      </c>
      <c r="F77" s="222">
        <v>8</v>
      </c>
      <c r="G77" s="221">
        <v>0</v>
      </c>
      <c r="H77" s="223">
        <v>0</v>
      </c>
      <c r="I77" s="197">
        <f t="shared" si="26"/>
        <v>0</v>
      </c>
    </row>
    <row r="78" spans="1:9" x14ac:dyDescent="0.15">
      <c r="C78" s="328"/>
      <c r="D78" s="330"/>
      <c r="E78" s="203">
        <v>2</v>
      </c>
      <c r="F78" s="204">
        <v>8</v>
      </c>
      <c r="G78" s="203">
        <v>0</v>
      </c>
      <c r="H78" s="205">
        <v>0</v>
      </c>
      <c r="I78" s="197"/>
    </row>
    <row r="79" spans="1:9" x14ac:dyDescent="0.15">
      <c r="A79" s="231" t="s">
        <v>4432</v>
      </c>
      <c r="B79" s="176" t="s">
        <v>4434</v>
      </c>
      <c r="C79" s="336">
        <v>38</v>
      </c>
      <c r="D79" s="337">
        <v>43746</v>
      </c>
      <c r="E79" s="221">
        <v>1</v>
      </c>
      <c r="F79" s="221">
        <v>7</v>
      </c>
      <c r="G79" s="221">
        <v>0</v>
      </c>
      <c r="H79" s="223">
        <v>0</v>
      </c>
      <c r="I79" s="197">
        <f t="shared" si="26"/>
        <v>0</v>
      </c>
    </row>
    <row r="80" spans="1:9" x14ac:dyDescent="0.15">
      <c r="C80" s="328"/>
      <c r="D80" s="330"/>
      <c r="E80" s="203">
        <v>2</v>
      </c>
      <c r="F80" s="203">
        <v>8</v>
      </c>
      <c r="G80" s="203">
        <v>0</v>
      </c>
      <c r="H80" s="205">
        <v>0</v>
      </c>
      <c r="I80" s="197"/>
    </row>
    <row r="81" spans="1:9" x14ac:dyDescent="0.15">
      <c r="B81" s="184" t="s">
        <v>4436</v>
      </c>
      <c r="C81" s="336">
        <v>39</v>
      </c>
      <c r="D81" s="337">
        <v>43747</v>
      </c>
      <c r="E81" s="221">
        <v>1</v>
      </c>
      <c r="F81" s="221">
        <v>6</v>
      </c>
      <c r="G81" s="221">
        <v>1</v>
      </c>
      <c r="H81" s="223">
        <v>1</v>
      </c>
      <c r="I81" s="197">
        <f t="shared" si="26"/>
        <v>2</v>
      </c>
    </row>
    <row r="82" spans="1:9" x14ac:dyDescent="0.15">
      <c r="C82" s="328"/>
      <c r="D82" s="330"/>
      <c r="E82" s="203">
        <v>2</v>
      </c>
      <c r="F82" s="203">
        <v>8</v>
      </c>
      <c r="G82" s="203">
        <v>0</v>
      </c>
      <c r="H82" s="205">
        <v>0</v>
      </c>
      <c r="I82" s="197"/>
    </row>
    <row r="83" spans="1:9" x14ac:dyDescent="0.15">
      <c r="B83" s="176" t="s">
        <v>4437</v>
      </c>
      <c r="C83" s="336">
        <v>40</v>
      </c>
      <c r="D83" s="337">
        <v>43748</v>
      </c>
      <c r="E83" s="221">
        <v>1</v>
      </c>
      <c r="F83" s="221">
        <v>7</v>
      </c>
      <c r="G83" s="221">
        <v>0</v>
      </c>
      <c r="H83" s="223">
        <v>1</v>
      </c>
      <c r="I83" s="197">
        <f t="shared" si="26"/>
        <v>3</v>
      </c>
    </row>
    <row r="84" spans="1:9" x14ac:dyDescent="0.15">
      <c r="C84" s="328"/>
      <c r="D84" s="330"/>
      <c r="E84" s="203">
        <v>2</v>
      </c>
      <c r="F84" s="203">
        <v>6</v>
      </c>
      <c r="G84" s="203">
        <v>0</v>
      </c>
      <c r="H84" s="205">
        <v>2</v>
      </c>
      <c r="I84" s="197"/>
    </row>
    <row r="85" spans="1:9" x14ac:dyDescent="0.15">
      <c r="B85" s="176" t="s">
        <v>4438</v>
      </c>
      <c r="C85" s="336">
        <v>41</v>
      </c>
      <c r="D85" s="337">
        <v>43749</v>
      </c>
      <c r="E85" s="221">
        <v>1</v>
      </c>
      <c r="F85" s="221">
        <v>8</v>
      </c>
      <c r="G85" s="221">
        <v>0</v>
      </c>
      <c r="H85" s="223">
        <v>0</v>
      </c>
      <c r="I85" s="197">
        <f t="shared" si="26"/>
        <v>1</v>
      </c>
    </row>
    <row r="86" spans="1:9" x14ac:dyDescent="0.15">
      <c r="C86" s="328"/>
      <c r="D86" s="330"/>
      <c r="E86" s="203">
        <v>2</v>
      </c>
      <c r="F86" s="203">
        <v>7</v>
      </c>
      <c r="G86" s="203">
        <v>0</v>
      </c>
      <c r="H86" s="205">
        <v>1</v>
      </c>
      <c r="I86" s="197"/>
    </row>
    <row r="87" spans="1:9" x14ac:dyDescent="0.15">
      <c r="B87" s="176" t="s">
        <v>4433</v>
      </c>
      <c r="C87" s="336">
        <v>42</v>
      </c>
      <c r="D87" s="337">
        <v>43752</v>
      </c>
      <c r="E87" s="221">
        <v>1</v>
      </c>
      <c r="F87" s="221">
        <v>7</v>
      </c>
      <c r="G87" s="221">
        <v>0</v>
      </c>
      <c r="H87" s="223">
        <v>1</v>
      </c>
      <c r="I87" s="197">
        <f t="shared" si="26"/>
        <v>2</v>
      </c>
    </row>
    <row r="88" spans="1:9" x14ac:dyDescent="0.15">
      <c r="A88" s="231" t="s">
        <v>4432</v>
      </c>
      <c r="C88" s="328"/>
      <c r="D88" s="330"/>
      <c r="E88" s="203">
        <v>2</v>
      </c>
      <c r="F88" s="203">
        <v>6</v>
      </c>
      <c r="G88" s="203">
        <v>0</v>
      </c>
      <c r="H88" s="205">
        <v>1</v>
      </c>
      <c r="I88" s="197"/>
    </row>
    <row r="89" spans="1:9" x14ac:dyDescent="0.15">
      <c r="B89" s="176" t="s">
        <v>4434</v>
      </c>
      <c r="C89" s="336">
        <v>43</v>
      </c>
      <c r="D89" s="337">
        <v>43753</v>
      </c>
      <c r="E89" s="221">
        <v>1</v>
      </c>
      <c r="F89" s="221">
        <v>5</v>
      </c>
      <c r="G89" s="221">
        <v>0</v>
      </c>
      <c r="H89" s="223">
        <v>2</v>
      </c>
      <c r="I89" s="197">
        <f>+G89+H89+G90+H90</f>
        <v>3</v>
      </c>
    </row>
    <row r="90" spans="1:9" x14ac:dyDescent="0.15">
      <c r="C90" s="328"/>
      <c r="D90" s="330"/>
      <c r="E90" s="203">
        <v>2</v>
      </c>
      <c r="F90" s="203">
        <v>6</v>
      </c>
      <c r="G90" s="203">
        <v>0</v>
      </c>
      <c r="H90" s="205">
        <v>1</v>
      </c>
      <c r="I90" s="197"/>
    </row>
    <row r="91" spans="1:9" x14ac:dyDescent="0.15">
      <c r="D91" s="340"/>
    </row>
    <row r="92" spans="1:9" x14ac:dyDescent="0.15">
      <c r="D92" s="340"/>
    </row>
  </sheetData>
  <autoFilter ref="D4:H90">
    <sortState ref="D3:G88">
      <sortCondition ref="D2:D88"/>
    </sortState>
  </autoFilter>
  <mergeCells count="92">
    <mergeCell ref="D91:D92"/>
    <mergeCell ref="C85:C86"/>
    <mergeCell ref="D85:D86"/>
    <mergeCell ref="C87:C88"/>
    <mergeCell ref="D87:D88"/>
    <mergeCell ref="C89:C90"/>
    <mergeCell ref="D89:D90"/>
    <mergeCell ref="C79:C80"/>
    <mergeCell ref="D79:D80"/>
    <mergeCell ref="C81:C82"/>
    <mergeCell ref="D81:D82"/>
    <mergeCell ref="C83:C84"/>
    <mergeCell ref="D83:D84"/>
    <mergeCell ref="C73:C74"/>
    <mergeCell ref="D73:D74"/>
    <mergeCell ref="C75:C76"/>
    <mergeCell ref="D75:D76"/>
    <mergeCell ref="C77:C78"/>
    <mergeCell ref="D77:D78"/>
    <mergeCell ref="C67:C68"/>
    <mergeCell ref="D67:D68"/>
    <mergeCell ref="C69:C70"/>
    <mergeCell ref="D69:D70"/>
    <mergeCell ref="C71:C72"/>
    <mergeCell ref="D71:D72"/>
    <mergeCell ref="C61:C62"/>
    <mergeCell ref="D61:D62"/>
    <mergeCell ref="C63:C64"/>
    <mergeCell ref="D63:D64"/>
    <mergeCell ref="C65:C66"/>
    <mergeCell ref="D65:D66"/>
    <mergeCell ref="C55:C56"/>
    <mergeCell ref="D55:D56"/>
    <mergeCell ref="C57:C58"/>
    <mergeCell ref="D57:D58"/>
    <mergeCell ref="C59:C60"/>
    <mergeCell ref="D59:D60"/>
    <mergeCell ref="C49:C50"/>
    <mergeCell ref="D49:D50"/>
    <mergeCell ref="C51:C52"/>
    <mergeCell ref="D51:D52"/>
    <mergeCell ref="C53:C54"/>
    <mergeCell ref="D53:D54"/>
    <mergeCell ref="C43:C44"/>
    <mergeCell ref="D43:D44"/>
    <mergeCell ref="C45:C46"/>
    <mergeCell ref="D45:D46"/>
    <mergeCell ref="C47:C48"/>
    <mergeCell ref="D47:D48"/>
    <mergeCell ref="C37:C38"/>
    <mergeCell ref="D37:D38"/>
    <mergeCell ref="C39:C40"/>
    <mergeCell ref="D39:D40"/>
    <mergeCell ref="C41:C42"/>
    <mergeCell ref="D41:D42"/>
    <mergeCell ref="C31:C32"/>
    <mergeCell ref="D31:D32"/>
    <mergeCell ref="C33:C34"/>
    <mergeCell ref="D33:D34"/>
    <mergeCell ref="C35:C36"/>
    <mergeCell ref="D35:D36"/>
    <mergeCell ref="C25:C26"/>
    <mergeCell ref="D25:D26"/>
    <mergeCell ref="C27:C28"/>
    <mergeCell ref="D27:D28"/>
    <mergeCell ref="C29:C30"/>
    <mergeCell ref="D29:D30"/>
    <mergeCell ref="C19:C20"/>
    <mergeCell ref="D19:D20"/>
    <mergeCell ref="C21:C22"/>
    <mergeCell ref="D21:D22"/>
    <mergeCell ref="C23:C24"/>
    <mergeCell ref="D23:D24"/>
    <mergeCell ref="C13:C14"/>
    <mergeCell ref="D13:D14"/>
    <mergeCell ref="C15:C16"/>
    <mergeCell ref="D15:D16"/>
    <mergeCell ref="C17:C18"/>
    <mergeCell ref="D17:D18"/>
    <mergeCell ref="N5:N6"/>
    <mergeCell ref="O5:O6"/>
    <mergeCell ref="C9:C10"/>
    <mergeCell ref="D9:D10"/>
    <mergeCell ref="C11:C12"/>
    <mergeCell ref="D11:D12"/>
    <mergeCell ref="M11:N11"/>
    <mergeCell ref="M12:N12"/>
    <mergeCell ref="C7:C8"/>
    <mergeCell ref="D7:D8"/>
    <mergeCell ref="D2:H2"/>
    <mergeCell ref="C5:C6"/>
    <mergeCell ref="D5:D6"/>
  </mergeCells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Gráficos</vt:lpstr>
      </vt:variant>
      <vt:variant>
        <vt:i4>1</vt:i4>
      </vt:variant>
    </vt:vector>
  </HeadingPairs>
  <TitlesOfParts>
    <vt:vector size="6" baseType="lpstr">
      <vt:lpstr>PRINCIPAL - TL</vt:lpstr>
      <vt:lpstr>Discapacitados - TL</vt:lpstr>
      <vt:lpstr>PRINCIPAL - PI</vt:lpstr>
      <vt:lpstr>Discapacitados - PI</vt:lpstr>
      <vt:lpstr>Seguimiento lecturas TL</vt:lpstr>
      <vt:lpstr>Comparativo media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Microsoft Office</dc:creator>
  <cp:lastModifiedBy>Usuario de Microsoft Office</cp:lastModifiedBy>
  <dcterms:created xsi:type="dcterms:W3CDTF">2019-10-22T07:48:40Z</dcterms:created>
  <dcterms:modified xsi:type="dcterms:W3CDTF">2019-10-22T09:26:22Z</dcterms:modified>
</cp:coreProperties>
</file>